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1355" windowHeight="8700" tabRatio="597"/>
  </bookViews>
  <sheets>
    <sheet name="APPEAL (blank)" sheetId="9" r:id="rId1"/>
    <sheet name="APPEAL Density (MAT 6-92)" sheetId="8" r:id="rId2"/>
    <sheet name="APPEAL AC (MAT 6-92)" sheetId="3" r:id="rId3"/>
  </sheets>
  <definedNames>
    <definedName name="_xlnm.Print_Area" localSheetId="0">'APPEAL (blank)'!$B$2:$J$60</definedName>
    <definedName name="_xlnm.Print_Area" localSheetId="2">'APPEAL AC (MAT 6-92)'!$B$2:$J$60</definedName>
    <definedName name="_xlnm.Print_Area" localSheetId="1">'APPEAL Density (MAT 6-92)'!$B$2:$J$60</definedName>
  </definedNames>
  <calcPr calcId="145621"/>
</workbook>
</file>

<file path=xl/calcChain.xml><?xml version="1.0" encoding="utf-8"?>
<calcChain xmlns="http://schemas.openxmlformats.org/spreadsheetml/2006/main">
  <c r="C42" i="3" l="1"/>
  <c r="C41" i="3"/>
  <c r="C42" i="8"/>
  <c r="C41" i="8"/>
  <c r="J50" i="9"/>
  <c r="J44" i="9"/>
  <c r="J46" i="9"/>
  <c r="B42" i="9"/>
  <c r="B41" i="9"/>
  <c r="I37" i="9"/>
  <c r="I36" i="9"/>
  <c r="I35" i="9"/>
  <c r="I34" i="9"/>
  <c r="I33" i="9"/>
  <c r="I32" i="9"/>
  <c r="I31" i="9"/>
  <c r="I30" i="9"/>
  <c r="I29" i="9"/>
  <c r="I28" i="9"/>
  <c r="I27" i="9"/>
  <c r="I26" i="9"/>
  <c r="I25" i="9"/>
  <c r="J21" i="9"/>
  <c r="I21" i="9"/>
  <c r="J17" i="9"/>
  <c r="I17" i="9"/>
  <c r="J43" i="9"/>
  <c r="J47" i="9"/>
  <c r="J50" i="8"/>
  <c r="J43" i="8"/>
  <c r="J47" i="8"/>
  <c r="B42" i="8"/>
  <c r="B41" i="8"/>
  <c r="I37" i="8"/>
  <c r="I36" i="8"/>
  <c r="I35" i="8"/>
  <c r="I34" i="8"/>
  <c r="I33" i="8"/>
  <c r="I32" i="8"/>
  <c r="I31" i="8"/>
  <c r="I30" i="8"/>
  <c r="I29" i="8"/>
  <c r="I28" i="8"/>
  <c r="I27" i="8"/>
  <c r="I26" i="8"/>
  <c r="I25" i="8"/>
  <c r="J21" i="8"/>
  <c r="I21" i="8"/>
  <c r="J44" i="8"/>
  <c r="J46" i="8"/>
  <c r="J17" i="8"/>
  <c r="I17" i="8"/>
  <c r="B42" i="3"/>
  <c r="B41" i="3"/>
  <c r="I21" i="3"/>
  <c r="J44" i="3"/>
  <c r="J46" i="3"/>
  <c r="J43" i="3"/>
  <c r="J47" i="3"/>
  <c r="J50" i="3"/>
  <c r="I17" i="3"/>
  <c r="J17" i="3"/>
  <c r="J21" i="3"/>
  <c r="I25" i="3"/>
  <c r="I26" i="3"/>
  <c r="I27" i="3"/>
  <c r="I28" i="3"/>
  <c r="I29" i="3"/>
  <c r="I30" i="3"/>
  <c r="I31" i="3"/>
  <c r="I32" i="3"/>
  <c r="I33" i="3"/>
  <c r="I34" i="3"/>
  <c r="I35" i="3"/>
  <c r="I36" i="3"/>
  <c r="I37" i="3"/>
</calcChain>
</file>

<file path=xl/sharedStrings.xml><?xml version="1.0" encoding="utf-8"?>
<sst xmlns="http://schemas.openxmlformats.org/spreadsheetml/2006/main" count="376" uniqueCount="121">
  <si>
    <t>APPEAL TYPE &amp; NO:</t>
  </si>
  <si>
    <t>DATE CORED:</t>
  </si>
  <si>
    <t xml:space="preserve">PRIME CONSULTANT </t>
  </si>
  <si>
    <t>PROJECT MANAGER</t>
  </si>
  <si>
    <t>CONTRACTOR</t>
  </si>
  <si>
    <t xml:space="preserve">APPEAL CONSULTANT </t>
  </si>
  <si>
    <t>STATION OF SEGMENT TEST SITE</t>
  </si>
  <si>
    <t>LOCATION FROM CENTERLINE</t>
  </si>
  <si>
    <t>DENSITY</t>
  </si>
  <si>
    <t>AVERAGE</t>
  </si>
  <si>
    <t>ASPHALT CONTENT</t>
  </si>
  <si>
    <t>PERCENT PASSING (%)</t>
  </si>
  <si>
    <t>JOB MIX FORMULA</t>
  </si>
  <si>
    <t>25 000</t>
  </si>
  <si>
    <t>20 000</t>
  </si>
  <si>
    <t>16 000</t>
  </si>
  <si>
    <t>12 500</t>
  </si>
  <si>
    <t>10 000</t>
  </si>
  <si>
    <t>5 000</t>
  </si>
  <si>
    <t>1 250</t>
  </si>
  <si>
    <t>D</t>
  </si>
  <si>
    <t>E</t>
  </si>
  <si>
    <t>F</t>
  </si>
  <si>
    <t>H.  LOT TARGET ASPHALT CONTENT</t>
  </si>
  <si>
    <t>I.   DEVIATION FROM TARGET ASPHALT CONTENT</t>
  </si>
  <si>
    <t>H - G</t>
  </si>
  <si>
    <t>(100 G / A)</t>
  </si>
  <si>
    <t>(TABLE 3.50 A OR B)</t>
  </si>
  <si>
    <t>L.   LOT TONNES OF MIX</t>
  </si>
  <si>
    <t>M.  APPEAL LOT ADJUSTMENT</t>
  </si>
  <si>
    <t>K x L</t>
  </si>
  <si>
    <t>APPEAL CONSULTANT</t>
  </si>
  <si>
    <t>40 000</t>
  </si>
  <si>
    <t>SEGMENT OR SAMPLE NUMBER</t>
  </si>
  <si>
    <t>Asphalt Content</t>
  </si>
  <si>
    <t>ACP Gradation</t>
  </si>
  <si>
    <t>ACP Density</t>
  </si>
  <si>
    <t>GBC Gradation</t>
  </si>
  <si>
    <t>GBC Fractures</t>
  </si>
  <si>
    <t>L.A. Abrasion</t>
  </si>
  <si>
    <t>Detrimental Matter</t>
  </si>
  <si>
    <t>HIR MTD</t>
  </si>
  <si>
    <t xml:space="preserve">CORE DRY DENSITY  (kg/m³) </t>
  </si>
  <si>
    <t>CORRECTED EXTRACTION                                                                                        ASPHALT CONTENT (%)</t>
  </si>
  <si>
    <t>GRADATION OF EXTRACTED CORES or GRANULAR BASE COURSE SAMPLES</t>
  </si>
  <si>
    <t>GRADATION OF EXTRACTED CORES</t>
  </si>
  <si>
    <t>GRADATION OF GRANULAR BASE COURSE SAMPLES</t>
  </si>
  <si>
    <t>Lookup Tables for COMMENTS</t>
  </si>
  <si>
    <t>APPEAL TYPES</t>
  </si>
  <si>
    <t>APPEAL NO.</t>
  </si>
  <si>
    <t>No. 1</t>
  </si>
  <si>
    <t>No. 2</t>
  </si>
  <si>
    <t>No. 3</t>
  </si>
  <si>
    <t>No. 4</t>
  </si>
  <si>
    <t>No. 5</t>
  </si>
  <si>
    <t>No. 6</t>
  </si>
  <si>
    <t>No. 7</t>
  </si>
  <si>
    <t>No. 8</t>
  </si>
  <si>
    <t>No. 9</t>
  </si>
  <si>
    <t>No. 10</t>
  </si>
  <si>
    <t>SIEVE SIZE (µm)</t>
  </si>
  <si>
    <t>% FRACTURES - GBC</t>
  </si>
  <si>
    <t>K.   LOT UNIT PRICE ADJUSTMENT FOR DENSITY or ASPHALT CONTENT</t>
  </si>
  <si>
    <t xml:space="preserve">% </t>
  </si>
  <si>
    <t xml:space="preserve">$ / t </t>
  </si>
  <si>
    <t xml:space="preserve">t </t>
  </si>
  <si>
    <t xml:space="preserve">$ </t>
  </si>
  <si>
    <t xml:space="preserve">MAT 6 - 92 / 11  </t>
  </si>
  <si>
    <t xml:space="preserve">SEND COMPLETED COPIES OF THIS FORM TO: </t>
  </si>
  <si>
    <t>2.  PROJECT SPONSOR</t>
  </si>
  <si>
    <t>Specification 3.50.4.8  Appeal of Acceptance Test Results and Appeal Testing</t>
  </si>
  <si>
    <t>Edition 13, 2007</t>
  </si>
  <si>
    <t>(iv)</t>
  </si>
  <si>
    <t>For appeals other than gradation appeals, the single high and single low test results from the old Lot will be rejected and the remaining test results will be added to the results of the new tests.  A new Lot Mean for the test results will be determined and used for acceptance and unit price adjustment.</t>
  </si>
  <si>
    <t>For gradation appeals, all tests from the old Lot will be retained and averaged with the new appeal tests.  A new Lot Mean and Range for all tests will be determined and used for acceptance and unit price adjustment.</t>
  </si>
  <si>
    <t>The new values, thus determined, in all cases, will be binding on the Contractor and the Department.</t>
  </si>
  <si>
    <t>LOT ASPHALT CONTENT CALCULATIONS</t>
  </si>
  <si>
    <t>LOT DENSITY CALCULATIONS</t>
  </si>
  <si>
    <t>LOT ASPHALT CONTENT or DENSITY CALCULATIONS</t>
  </si>
  <si>
    <t xml:space="preserve">kg /m³ </t>
  </si>
  <si>
    <t>(D + E + F + B) / 8</t>
  </si>
  <si>
    <t>(D + E + F + C) / 8</t>
  </si>
  <si>
    <t>single high and single low test results from the old Lot will be rejected</t>
  </si>
  <si>
    <r>
      <t>G</t>
    </r>
    <r>
      <rPr>
        <vertAlign val="superscript"/>
        <sz val="10"/>
        <rFont val="Arial"/>
        <family val="2"/>
      </rPr>
      <t>1</t>
    </r>
    <r>
      <rPr>
        <sz val="10"/>
        <rFont val="Arial"/>
        <family val="2"/>
      </rPr>
      <t>.  FINAL LOT DENSITY RESULTS</t>
    </r>
  </si>
  <si>
    <r>
      <t>G</t>
    </r>
    <r>
      <rPr>
        <vertAlign val="superscript"/>
        <sz val="10"/>
        <rFont val="Arial"/>
        <family val="2"/>
      </rPr>
      <t>2</t>
    </r>
    <r>
      <rPr>
        <sz val="10"/>
        <rFont val="Arial"/>
        <family val="2"/>
      </rPr>
      <t>.  FINAL LOT ASPHALT CONTENT RESULTS</t>
    </r>
  </si>
  <si>
    <t>EXTRACTION CORRECTION FACTOR</t>
  </si>
  <si>
    <t xml:space="preserve">J.   FINAL LOT % COMPACTION </t>
  </si>
  <si>
    <t xml:space="preserve">THREE REMAINING LOT ASPHALT CONTENT TESTS    </t>
  </si>
  <si>
    <t>M &amp; B Technical Testing</t>
  </si>
  <si>
    <t>THREE REMAINING DENSITY TESTS</t>
  </si>
  <si>
    <t>SHADED AREAS - COMPLETED BY THE PRIME CONSULTANT AFTER RECEIVING THE RESULTS FROM THE APPEAL CONSULTANT</t>
  </si>
  <si>
    <t>Lookup Tables</t>
  </si>
  <si>
    <r>
      <t>A</t>
    </r>
    <r>
      <rPr>
        <sz val="9"/>
        <rFont val="Arial"/>
        <family val="2"/>
      </rPr>
      <t xml:space="preserve">   </t>
    </r>
    <r>
      <rPr>
        <sz val="11"/>
        <rFont val="Arial"/>
        <family val="2"/>
      </rPr>
      <t xml:space="preserve">LOT AVERAGE MARSHALL DRY DENSITY </t>
    </r>
    <r>
      <rPr>
        <sz val="9"/>
        <rFont val="Arial"/>
        <family val="2"/>
      </rPr>
      <t xml:space="preserve">   </t>
    </r>
  </si>
  <si>
    <r>
      <t>B</t>
    </r>
    <r>
      <rPr>
        <b/>
        <sz val="9"/>
        <rFont val="Arial"/>
        <family val="2"/>
      </rPr>
      <t xml:space="preserve">   </t>
    </r>
    <r>
      <rPr>
        <b/>
        <sz val="11"/>
        <rFont val="Arial"/>
        <family val="2"/>
      </rPr>
      <t>TOTAL</t>
    </r>
  </si>
  <si>
    <r>
      <t>C</t>
    </r>
    <r>
      <rPr>
        <b/>
        <sz val="9"/>
        <rFont val="Arial"/>
        <family val="2"/>
      </rPr>
      <t xml:space="preserve">   </t>
    </r>
    <r>
      <rPr>
        <b/>
        <sz val="11"/>
        <rFont val="Arial"/>
        <family val="2"/>
      </rPr>
      <t>TOTAL</t>
    </r>
  </si>
  <si>
    <t>the single high and single low test results from the original Lot will be rejected</t>
  </si>
  <si>
    <t>Accurate Testing</t>
  </si>
  <si>
    <t>HWY XX:xx</t>
  </si>
  <si>
    <t>XXXXXX</t>
  </si>
  <si>
    <t xml:space="preserve"> (email to trans.constructqa@gov.ab.ca)</t>
  </si>
  <si>
    <t xml:space="preserve">1.  THE SURFACE ENGINEERING AND AGGREGATES SECTION </t>
  </si>
  <si>
    <t>REMARKS:</t>
  </si>
  <si>
    <t xml:space="preserve">PROJECT:  </t>
  </si>
  <si>
    <t xml:space="preserve">FROM:  </t>
  </si>
  <si>
    <t xml:space="preserve">TO:  </t>
  </si>
  <si>
    <t xml:space="preserve">CONTRACT:  </t>
  </si>
  <si>
    <t xml:space="preserve">LOT NO.:  </t>
  </si>
  <si>
    <t xml:space="preserve">PROJECT MANAGER:  </t>
  </si>
  <si>
    <t>DATE LAID:</t>
  </si>
  <si>
    <t>CONTRACTOR:</t>
  </si>
  <si>
    <t>MAT 6 - 92 /11</t>
  </si>
  <si>
    <t>Appendix B.16</t>
  </si>
  <si>
    <t>J.R. Paine</t>
  </si>
  <si>
    <t>APPEAL TEST RESULTS</t>
  </si>
  <si>
    <t>2.0 m Rt</t>
  </si>
  <si>
    <t>2.3 m Rt</t>
  </si>
  <si>
    <t>0.5 m Rt</t>
  </si>
  <si>
    <t>4.1 m Rt</t>
  </si>
  <si>
    <t>3.1 m Rt</t>
  </si>
  <si>
    <t>Revised December 2013</t>
  </si>
  <si>
    <t xml:space="preserve">Example shown here tries to capture all appeals for illustration; asphalt content, gradation and fractures. 
For gradation appeals, all tests from the old Lot will be retained and averaged with the new appeal tests.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</si>
</sst>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_);[Red]\(&quot;$&quot;#,##0.00\)"/>
    <numFmt numFmtId="164" formatCode="&quot;$&quot;#,##0.00"/>
    <numFmt numFmtId="165" formatCode="[$-409]d\-mmm\-yyyy;@"/>
    <numFmt numFmtId="166" formatCode="0\+000"/>
    <numFmt numFmtId="167" formatCode="0.0"/>
    <numFmt numFmtId="168" formatCode="&quot;LOT &quot;0&quot;  &quot;"/>
  </numFmts>
  <fonts count="26">
    <font>
      <sz val="10"/>
      <name val="Arial"/>
    </font>
    <font>
      <sz val="10"/>
      <name val="Arial"/>
      <family val="2"/>
    </font>
    <font>
      <b/>
      <sz val="28"/>
      <name val="Arial"/>
      <family val="2"/>
    </font>
    <font>
      <b/>
      <sz val="12"/>
      <name val="Arial"/>
      <family val="2"/>
    </font>
    <font>
      <sz val="8"/>
      <name val="Arial"/>
      <family val="2"/>
    </font>
    <font>
      <sz val="9"/>
      <name val="Arial"/>
      <family val="2"/>
    </font>
    <font>
      <b/>
      <sz val="11"/>
      <name val="Arial"/>
      <family val="2"/>
    </font>
    <font>
      <b/>
      <sz val="9"/>
      <name val="Arial"/>
      <family val="2"/>
    </font>
    <font>
      <b/>
      <sz val="10"/>
      <name val="Arial"/>
      <family val="2"/>
    </font>
    <font>
      <sz val="12"/>
      <name val="Arial"/>
      <family val="2"/>
    </font>
    <font>
      <sz val="10"/>
      <name val="Arial"/>
      <family val="2"/>
    </font>
    <font>
      <sz val="8"/>
      <name val="Arial"/>
      <family val="2"/>
    </font>
    <font>
      <b/>
      <sz val="14"/>
      <name val="Arial"/>
      <family val="2"/>
    </font>
    <font>
      <sz val="14"/>
      <name val="Arial"/>
      <family val="2"/>
    </font>
    <font>
      <sz val="10"/>
      <name val="Roman"/>
      <family val="1"/>
      <charset val="255"/>
    </font>
    <font>
      <sz val="12"/>
      <name val="Lucida Sans Unicode"/>
      <family val="2"/>
    </font>
    <font>
      <sz val="10"/>
      <color indexed="8"/>
      <name val="Verdana"/>
      <family val="2"/>
    </font>
    <font>
      <sz val="7"/>
      <name val="Arial"/>
      <family val="2"/>
    </font>
    <font>
      <vertAlign val="superscript"/>
      <sz val="10"/>
      <name val="Arial"/>
      <family val="2"/>
    </font>
    <font>
      <i/>
      <sz val="10"/>
      <name val="Arial"/>
      <family val="2"/>
    </font>
    <font>
      <i/>
      <sz val="22"/>
      <name val="Brush Script MT"/>
      <family val="4"/>
    </font>
    <font>
      <sz val="22"/>
      <name val="French Script MT"/>
      <family val="4"/>
    </font>
    <font>
      <b/>
      <sz val="22"/>
      <name val="Kaufmann BT"/>
      <family val="4"/>
    </font>
    <font>
      <sz val="11"/>
      <name val="Arial"/>
      <family val="2"/>
    </font>
    <font>
      <b/>
      <i/>
      <sz val="12"/>
      <name val="Arial"/>
      <family val="2"/>
    </font>
    <font>
      <b/>
      <i/>
      <sz val="10"/>
      <name val="Arial"/>
      <family val="2"/>
    </font>
  </fonts>
  <fills count="8">
    <fill>
      <patternFill patternType="none"/>
    </fill>
    <fill>
      <patternFill patternType="gray125"/>
    </fill>
    <fill>
      <patternFill patternType="solid">
        <fgColor indexed="47"/>
        <bgColor indexed="64"/>
      </patternFill>
    </fill>
    <fill>
      <patternFill patternType="solid">
        <fgColor theme="0"/>
        <bgColor indexed="64"/>
      </patternFill>
    </fill>
    <fill>
      <patternFill patternType="solid">
        <fgColor theme="9" tint="0.79998168889431442"/>
        <bgColor indexed="22"/>
      </patternFill>
    </fill>
    <fill>
      <patternFill patternType="solid">
        <fgColor theme="9" tint="0.79998168889431442"/>
        <bgColor indexed="64"/>
      </patternFill>
    </fill>
    <fill>
      <patternFill patternType="solid">
        <fgColor theme="0"/>
        <bgColor indexed="22"/>
      </patternFill>
    </fill>
    <fill>
      <patternFill patternType="solid">
        <fgColor theme="0"/>
        <bgColor indexed="9"/>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style="double">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double">
        <color indexed="64"/>
      </left>
      <right style="medium">
        <color indexed="64"/>
      </right>
      <top style="thin">
        <color indexed="64"/>
      </top>
      <bottom/>
      <diagonal/>
    </border>
    <border>
      <left style="double">
        <color indexed="64"/>
      </left>
      <right style="medium">
        <color indexed="64"/>
      </right>
      <top style="thin">
        <color indexed="64"/>
      </top>
      <bottom style="thin">
        <color indexed="64"/>
      </bottom>
      <diagonal/>
    </border>
    <border>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s>
  <cellStyleXfs count="1">
    <xf numFmtId="0" fontId="0" fillId="0" borderId="0"/>
  </cellStyleXfs>
  <cellXfs count="283">
    <xf numFmtId="0" fontId="0" fillId="0" borderId="0" xfId="0"/>
    <xf numFmtId="0" fontId="0" fillId="0" borderId="0" xfId="0" applyFill="1"/>
    <xf numFmtId="0" fontId="5" fillId="0" borderId="0" xfId="0" applyFont="1" applyBorder="1" applyAlignment="1">
      <alignment horizontal="center"/>
    </xf>
    <xf numFmtId="0" fontId="5" fillId="0" borderId="0" xfId="0" applyFont="1" applyBorder="1" applyAlignment="1" applyProtection="1">
      <alignment horizontal="center"/>
      <protection locked="0"/>
    </xf>
    <xf numFmtId="0" fontId="5" fillId="0" borderId="0" xfId="0" applyFont="1" applyBorder="1" applyAlignment="1" applyProtection="1">
      <alignment horizontal="center" vertical="center"/>
      <protection locked="0"/>
    </xf>
    <xf numFmtId="0" fontId="4" fillId="0" borderId="0" xfId="0" applyFont="1" applyFill="1" applyBorder="1" applyAlignment="1">
      <alignment horizontal="center" vertical="center"/>
    </xf>
    <xf numFmtId="0" fontId="10" fillId="0" borderId="0" xfId="0" applyFont="1" applyFill="1" applyBorder="1" applyAlignment="1" applyProtection="1">
      <alignment horizontal="center" vertical="center"/>
      <protection locked="0"/>
    </xf>
    <xf numFmtId="0" fontId="14" fillId="0" borderId="0" xfId="0" applyFont="1"/>
    <xf numFmtId="0" fontId="16" fillId="0" borderId="0"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7" xfId="0" applyFont="1" applyFill="1" applyBorder="1" applyAlignment="1" applyProtection="1">
      <alignment horizontal="center"/>
      <protection locked="0"/>
    </xf>
    <xf numFmtId="0" fontId="0" fillId="0" borderId="0" xfId="0" applyAlignment="1">
      <alignment horizontal="right"/>
    </xf>
    <xf numFmtId="0" fontId="6" fillId="0" borderId="12" xfId="0" applyFont="1" applyBorder="1" applyAlignment="1">
      <alignment horizontal="center" vertical="center"/>
    </xf>
    <xf numFmtId="164" fontId="10" fillId="0" borderId="0" xfId="0" applyNumberFormat="1" applyFont="1" applyFill="1" applyBorder="1" applyAlignment="1" applyProtection="1">
      <alignment horizontal="center" vertical="center"/>
      <protection locked="0"/>
    </xf>
    <xf numFmtId="0" fontId="8" fillId="0" borderId="0" xfId="0" applyFont="1"/>
    <xf numFmtId="0" fontId="6" fillId="0" borderId="14" xfId="0" applyFont="1" applyBorder="1" applyAlignment="1">
      <alignment horizontal="center" vertical="center"/>
    </xf>
    <xf numFmtId="2" fontId="23" fillId="0" borderId="16" xfId="0" applyNumberFormat="1" applyFont="1" applyBorder="1" applyAlignment="1" applyProtection="1">
      <alignment horizontal="center" vertical="center"/>
      <protection locked="0"/>
    </xf>
    <xf numFmtId="0" fontId="24" fillId="0" borderId="0" xfId="0" applyFont="1" applyBorder="1" applyAlignment="1"/>
    <xf numFmtId="0" fontId="6" fillId="3" borderId="24" xfId="0" applyFont="1" applyFill="1" applyBorder="1" applyAlignment="1">
      <alignment horizontal="center" vertical="center"/>
    </xf>
    <xf numFmtId="0" fontId="6" fillId="3" borderId="25"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25"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21" xfId="0" applyFont="1" applyFill="1" applyBorder="1" applyAlignment="1" applyProtection="1">
      <alignment horizontal="center" vertical="center"/>
    </xf>
    <xf numFmtId="0" fontId="6" fillId="3" borderId="14" xfId="0" applyFont="1" applyFill="1" applyBorder="1" applyAlignment="1">
      <alignment horizontal="center" vertical="center"/>
    </xf>
    <xf numFmtId="0" fontId="3" fillId="4" borderId="27" xfId="0" applyFont="1" applyFill="1" applyBorder="1" applyAlignment="1" applyProtection="1">
      <alignment horizontal="center" vertical="center"/>
      <protection locked="0"/>
    </xf>
    <xf numFmtId="165" fontId="3" fillId="4" borderId="28" xfId="0" applyNumberFormat="1" applyFont="1" applyFill="1" applyBorder="1" applyAlignment="1" applyProtection="1">
      <alignment horizontal="center" vertical="center"/>
      <protection locked="0"/>
    </xf>
    <xf numFmtId="165" fontId="3" fillId="4" borderId="25" xfId="0" applyNumberFormat="1"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6" fillId="4" borderId="29" xfId="0" applyFont="1" applyFill="1" applyBorder="1" applyAlignment="1" applyProtection="1">
      <alignment horizontal="center" vertical="center"/>
      <protection locked="0"/>
    </xf>
    <xf numFmtId="0" fontId="6" fillId="4" borderId="30" xfId="0" applyFont="1" applyFill="1" applyBorder="1" applyAlignment="1" applyProtection="1">
      <alignment horizontal="center" vertical="center" wrapText="1"/>
      <protection locked="0"/>
    </xf>
    <xf numFmtId="166" fontId="23" fillId="4" borderId="3" xfId="0" applyNumberFormat="1" applyFont="1" applyFill="1" applyBorder="1" applyAlignment="1" applyProtection="1">
      <alignment horizontal="center" vertical="center"/>
      <protection locked="0"/>
    </xf>
    <xf numFmtId="1" fontId="10" fillId="4" borderId="29" xfId="0" applyNumberFormat="1" applyFont="1" applyFill="1" applyBorder="1" applyAlignment="1" applyProtection="1">
      <alignment horizontal="center" vertical="center"/>
      <protection locked="0"/>
    </xf>
    <xf numFmtId="1" fontId="23" fillId="4" borderId="29" xfId="0" applyNumberFormat="1" applyFont="1" applyFill="1" applyBorder="1" applyAlignment="1" applyProtection="1">
      <alignment horizontal="center" vertical="center"/>
      <protection locked="0"/>
    </xf>
    <xf numFmtId="167" fontId="23" fillId="4" borderId="29" xfId="0" applyNumberFormat="1" applyFont="1" applyFill="1" applyBorder="1" applyAlignment="1" applyProtection="1">
      <alignment horizontal="center" vertical="center"/>
      <protection locked="0"/>
    </xf>
    <xf numFmtId="167" fontId="23" fillId="4" borderId="14" xfId="0" applyNumberFormat="1" applyFont="1" applyFill="1" applyBorder="1" applyAlignment="1" applyProtection="1">
      <alignment horizontal="center" vertical="center"/>
      <protection locked="0"/>
    </xf>
    <xf numFmtId="1" fontId="23" fillId="4" borderId="3" xfId="0" applyNumberFormat="1" applyFont="1" applyFill="1" applyBorder="1" applyAlignment="1" applyProtection="1">
      <alignment horizontal="center" vertical="center"/>
      <protection locked="0"/>
    </xf>
    <xf numFmtId="1" fontId="23" fillId="4" borderId="12" xfId="0" applyNumberFormat="1" applyFont="1" applyFill="1" applyBorder="1" applyAlignment="1" applyProtection="1">
      <alignment horizontal="center" vertical="center"/>
      <protection locked="0"/>
    </xf>
    <xf numFmtId="2" fontId="23" fillId="4" borderId="3" xfId="0" applyNumberFormat="1" applyFont="1" applyFill="1" applyBorder="1" applyAlignment="1" applyProtection="1">
      <alignment horizontal="center" vertical="center"/>
      <protection locked="0"/>
    </xf>
    <xf numFmtId="2" fontId="23" fillId="4" borderId="12" xfId="0" applyNumberFormat="1" applyFont="1" applyFill="1" applyBorder="1" applyAlignment="1" applyProtection="1">
      <alignment horizontal="center" vertical="center"/>
      <protection locked="0"/>
    </xf>
    <xf numFmtId="1" fontId="23" fillId="4" borderId="12" xfId="0" applyNumberFormat="1" applyFont="1" applyFill="1" applyBorder="1" applyAlignment="1" applyProtection="1">
      <alignment horizontal="center" vertical="center"/>
    </xf>
    <xf numFmtId="2" fontId="23" fillId="4" borderId="12" xfId="0" applyNumberFormat="1" applyFont="1" applyFill="1" applyBorder="1" applyAlignment="1" applyProtection="1">
      <alignment horizontal="center" vertical="center"/>
    </xf>
    <xf numFmtId="167" fontId="23" fillId="4" borderId="12" xfId="0" applyNumberFormat="1" applyFont="1" applyFill="1" applyBorder="1" applyAlignment="1" applyProtection="1">
      <alignment horizontal="center" vertical="center"/>
    </xf>
    <xf numFmtId="8" fontId="6" fillId="4" borderId="12" xfId="0" applyNumberFormat="1" applyFont="1" applyFill="1" applyBorder="1" applyAlignment="1" applyProtection="1">
      <alignment horizontal="center" vertical="center"/>
      <protection locked="0"/>
    </xf>
    <xf numFmtId="0" fontId="23" fillId="4" borderId="12" xfId="0" applyFont="1" applyFill="1" applyBorder="1" applyAlignment="1" applyProtection="1">
      <alignment horizontal="center" vertical="center"/>
      <protection locked="0"/>
    </xf>
    <xf numFmtId="8" fontId="6" fillId="4" borderId="31" xfId="0" applyNumberFormat="1" applyFont="1" applyFill="1" applyBorder="1" applyAlignment="1" applyProtection="1">
      <alignment horizontal="center" vertical="center"/>
    </xf>
    <xf numFmtId="0" fontId="4" fillId="5" borderId="32" xfId="0" applyFont="1" applyFill="1" applyBorder="1" applyAlignment="1">
      <alignment vertical="center"/>
    </xf>
    <xf numFmtId="0" fontId="4" fillId="5" borderId="24" xfId="0" applyFont="1" applyFill="1" applyBorder="1" applyAlignment="1">
      <alignment vertical="center"/>
    </xf>
    <xf numFmtId="0" fontId="4" fillId="5" borderId="25"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166" fontId="23" fillId="4" borderId="12" xfId="0" applyNumberFormat="1" applyFont="1" applyFill="1" applyBorder="1" applyAlignment="1" applyProtection="1">
      <alignment horizontal="center" vertical="center"/>
      <protection locked="0"/>
    </xf>
    <xf numFmtId="0" fontId="23" fillId="4" borderId="16" xfId="0" applyFont="1" applyFill="1" applyBorder="1" applyAlignment="1" applyProtection="1">
      <alignment horizontal="center" vertical="center"/>
      <protection locked="0"/>
    </xf>
    <xf numFmtId="0" fontId="23" fillId="4" borderId="31" xfId="0" applyFont="1" applyFill="1" applyBorder="1" applyAlignment="1" applyProtection="1">
      <alignment horizontal="center" vertical="center"/>
      <protection locked="0"/>
    </xf>
    <xf numFmtId="0" fontId="6" fillId="3" borderId="34" xfId="0" applyFont="1" applyFill="1" applyBorder="1" applyAlignment="1">
      <alignment horizontal="center" vertical="center"/>
    </xf>
    <xf numFmtId="0" fontId="6" fillId="3" borderId="35" xfId="0" applyFont="1" applyFill="1" applyBorder="1" applyAlignment="1">
      <alignment horizontal="center" vertical="center"/>
    </xf>
    <xf numFmtId="0" fontId="10" fillId="6" borderId="33" xfId="0" applyFont="1" applyFill="1" applyBorder="1" applyAlignment="1">
      <alignment horizontal="right" vertical="center"/>
    </xf>
    <xf numFmtId="0" fontId="10" fillId="6" borderId="8" xfId="0" applyFont="1" applyFill="1" applyBorder="1" applyAlignment="1">
      <alignment horizontal="right" vertical="center"/>
    </xf>
    <xf numFmtId="0" fontId="10" fillId="6" borderId="9" xfId="0" applyFont="1" applyFill="1" applyBorder="1" applyAlignment="1">
      <alignment horizontal="right" vertical="center"/>
    </xf>
    <xf numFmtId="0" fontId="10" fillId="6" borderId="36" xfId="0" applyFont="1" applyFill="1" applyBorder="1" applyAlignment="1" applyProtection="1">
      <alignment horizontal="right" vertical="center"/>
    </xf>
    <xf numFmtId="0" fontId="10" fillId="6" borderId="37" xfId="0" applyFont="1" applyFill="1" applyBorder="1" applyAlignment="1" applyProtection="1">
      <alignment horizontal="right" vertical="center"/>
    </xf>
    <xf numFmtId="0" fontId="5" fillId="6" borderId="24" xfId="0" applyFont="1" applyFill="1" applyBorder="1" applyAlignment="1">
      <alignment horizontal="center" vertical="center"/>
    </xf>
    <xf numFmtId="0" fontId="5" fillId="6" borderId="38" xfId="0" applyFont="1" applyFill="1" applyBorder="1" applyAlignment="1">
      <alignment horizontal="center" vertical="center" wrapText="1"/>
    </xf>
    <xf numFmtId="0" fontId="5" fillId="6" borderId="39" xfId="0" applyFont="1" applyFill="1" applyBorder="1" applyAlignment="1">
      <alignment horizontal="center" vertical="center" wrapText="1"/>
    </xf>
    <xf numFmtId="10" fontId="23" fillId="3" borderId="3" xfId="0" applyNumberFormat="1" applyFont="1" applyFill="1" applyBorder="1" applyAlignment="1" applyProtection="1">
      <alignment horizontal="center" vertical="center"/>
      <protection locked="0"/>
    </xf>
    <xf numFmtId="1" fontId="9" fillId="5" borderId="3" xfId="0" applyNumberFormat="1" applyFont="1" applyFill="1" applyBorder="1" applyAlignment="1" applyProtection="1">
      <alignment horizontal="center" vertical="center"/>
      <protection locked="0"/>
    </xf>
    <xf numFmtId="1" fontId="9" fillId="5" borderId="38" xfId="0" applyNumberFormat="1" applyFont="1" applyFill="1" applyBorder="1" applyAlignment="1" applyProtection="1">
      <alignment horizontal="center" vertical="center"/>
      <protection locked="0"/>
    </xf>
    <xf numFmtId="1" fontId="23" fillId="5" borderId="3" xfId="0" applyNumberFormat="1" applyFont="1" applyFill="1" applyBorder="1" applyAlignment="1" applyProtection="1">
      <alignment horizontal="center" vertical="center"/>
      <protection locked="0"/>
    </xf>
    <xf numFmtId="1" fontId="23" fillId="5" borderId="38" xfId="0" applyNumberFormat="1" applyFont="1" applyFill="1" applyBorder="1" applyAlignment="1" applyProtection="1">
      <alignment horizontal="center" vertical="center"/>
      <protection locked="0"/>
    </xf>
    <xf numFmtId="167" fontId="23" fillId="5" borderId="3" xfId="0" applyNumberFormat="1" applyFont="1" applyFill="1" applyBorder="1" applyAlignment="1" applyProtection="1">
      <alignment horizontal="center" vertical="center"/>
      <protection locked="0"/>
    </xf>
    <xf numFmtId="167" fontId="23" fillId="5" borderId="38" xfId="0" applyNumberFormat="1" applyFont="1" applyFill="1" applyBorder="1" applyAlignment="1" applyProtection="1">
      <alignment horizontal="center" vertical="center"/>
      <protection locked="0"/>
    </xf>
    <xf numFmtId="167" fontId="23" fillId="5" borderId="4" xfId="0" applyNumberFormat="1" applyFont="1" applyFill="1" applyBorder="1" applyAlignment="1" applyProtection="1">
      <alignment horizontal="center" vertical="center"/>
      <protection locked="0"/>
    </xf>
    <xf numFmtId="167" fontId="23" fillId="5" borderId="37" xfId="0" applyNumberFormat="1" applyFont="1" applyFill="1" applyBorder="1" applyAlignment="1" applyProtection="1">
      <alignment horizontal="center" vertical="center"/>
      <protection locked="0"/>
    </xf>
    <xf numFmtId="0" fontId="10" fillId="3" borderId="40" xfId="0" applyFont="1" applyFill="1" applyBorder="1" applyAlignment="1" applyProtection="1">
      <alignment horizontal="center" vertical="center" wrapText="1"/>
    </xf>
    <xf numFmtId="0" fontId="10" fillId="5" borderId="41" xfId="0" applyFont="1" applyFill="1" applyBorder="1" applyAlignment="1" applyProtection="1">
      <alignment vertical="center" wrapText="1"/>
    </xf>
    <xf numFmtId="0" fontId="10" fillId="7" borderId="42" xfId="0" applyFont="1" applyFill="1" applyBorder="1" applyAlignment="1" applyProtection="1">
      <alignment horizontal="center" vertical="center"/>
      <protection locked="0"/>
    </xf>
    <xf numFmtId="0" fontId="23" fillId="5" borderId="43" xfId="0" applyFont="1" applyFill="1" applyBorder="1" applyAlignment="1" applyProtection="1">
      <alignment horizontal="center" vertical="center"/>
      <protection locked="0"/>
    </xf>
    <xf numFmtId="0" fontId="23" fillId="5" borderId="44" xfId="0" applyFont="1" applyFill="1" applyBorder="1" applyAlignment="1" applyProtection="1">
      <alignment horizontal="center" vertical="center"/>
      <protection locked="0"/>
    </xf>
    <xf numFmtId="1" fontId="23" fillId="6" borderId="3" xfId="0" applyNumberFormat="1" applyFont="1" applyFill="1" applyBorder="1" applyAlignment="1" applyProtection="1">
      <alignment horizontal="center" vertical="center"/>
      <protection locked="0"/>
    </xf>
    <xf numFmtId="10" fontId="23" fillId="5" borderId="3" xfId="0" applyNumberFormat="1" applyFont="1" applyFill="1" applyBorder="1" applyAlignment="1" applyProtection="1">
      <alignment horizontal="center" vertical="center"/>
      <protection locked="0"/>
    </xf>
    <xf numFmtId="2" fontId="23" fillId="5" borderId="16" xfId="0" applyNumberFormat="1" applyFont="1" applyFill="1" applyBorder="1" applyAlignment="1" applyProtection="1">
      <alignment horizontal="center" vertical="center"/>
      <protection locked="0"/>
    </xf>
    <xf numFmtId="168" fontId="10" fillId="3" borderId="8" xfId="0" applyNumberFormat="1" applyFont="1" applyFill="1" applyBorder="1" applyAlignment="1">
      <alignment vertical="center"/>
    </xf>
    <xf numFmtId="0" fontId="10" fillId="3" borderId="1" xfId="0" applyFont="1" applyFill="1" applyBorder="1" applyAlignment="1">
      <alignment vertical="center"/>
    </xf>
    <xf numFmtId="0" fontId="10" fillId="3" borderId="2" xfId="0" applyFont="1" applyFill="1" applyBorder="1" applyAlignment="1">
      <alignment vertical="center"/>
    </xf>
    <xf numFmtId="1" fontId="23" fillId="6" borderId="12" xfId="0" applyNumberFormat="1" applyFont="1" applyFill="1" applyBorder="1" applyAlignment="1" applyProtection="1">
      <alignment horizontal="center" vertical="center"/>
      <protection locked="0"/>
    </xf>
    <xf numFmtId="0" fontId="10" fillId="5" borderId="41" xfId="0" applyFont="1" applyFill="1" applyBorder="1" applyAlignment="1" applyProtection="1">
      <alignment horizontal="center" vertical="center" wrapText="1"/>
    </xf>
    <xf numFmtId="0" fontId="23" fillId="5" borderId="15" xfId="0" applyFont="1" applyFill="1" applyBorder="1" applyAlignment="1" applyProtection="1">
      <alignment horizontal="center" vertical="center"/>
      <protection locked="0"/>
    </xf>
    <xf numFmtId="2" fontId="23" fillId="6" borderId="3" xfId="0" applyNumberFormat="1" applyFont="1" applyFill="1" applyBorder="1" applyAlignment="1" applyProtection="1">
      <alignment horizontal="center" vertical="center"/>
      <protection locked="0"/>
    </xf>
    <xf numFmtId="1" fontId="3" fillId="5" borderId="21" xfId="0" applyNumberFormat="1" applyFont="1" applyFill="1" applyBorder="1" applyAlignment="1" applyProtection="1">
      <alignment horizontal="center" vertical="center"/>
    </xf>
    <xf numFmtId="167" fontId="3" fillId="5" borderId="21" xfId="0" applyNumberFormat="1" applyFont="1" applyFill="1" applyBorder="1" applyAlignment="1" applyProtection="1">
      <alignment horizontal="center" vertical="center"/>
    </xf>
    <xf numFmtId="167" fontId="3" fillId="5" borderId="22" xfId="0" applyNumberFormat="1" applyFont="1" applyFill="1" applyBorder="1" applyAlignment="1" applyProtection="1">
      <alignment horizontal="center" vertical="center"/>
    </xf>
    <xf numFmtId="1" fontId="3" fillId="5" borderId="23" xfId="0" applyNumberFormat="1" applyFont="1" applyFill="1" applyBorder="1" applyAlignment="1" applyProtection="1">
      <alignment horizontal="center" vertical="center"/>
    </xf>
    <xf numFmtId="1" fontId="23" fillId="5" borderId="16" xfId="0" applyNumberFormat="1" applyFont="1" applyFill="1" applyBorder="1" applyAlignment="1" applyProtection="1">
      <alignment horizontal="center" vertical="center"/>
    </xf>
    <xf numFmtId="1" fontId="23" fillId="5" borderId="31" xfId="0" applyNumberFormat="1" applyFont="1" applyFill="1" applyBorder="1" applyAlignment="1" applyProtection="1">
      <alignment horizontal="center" vertical="center"/>
    </xf>
    <xf numFmtId="2" fontId="23" fillId="5" borderId="16" xfId="0" applyNumberFormat="1" applyFont="1" applyFill="1" applyBorder="1" applyAlignment="1" applyProtection="1">
      <alignment horizontal="center" vertical="center"/>
    </xf>
    <xf numFmtId="2" fontId="23" fillId="5" borderId="31" xfId="0" applyNumberFormat="1" applyFont="1" applyFill="1" applyBorder="1" applyAlignment="1" applyProtection="1">
      <alignment horizontal="center" vertical="center"/>
    </xf>
    <xf numFmtId="2" fontId="23" fillId="0" borderId="16" xfId="0" applyNumberFormat="1" applyFont="1" applyBorder="1" applyAlignment="1" applyProtection="1">
      <alignment horizontal="center" vertical="center"/>
    </xf>
    <xf numFmtId="2" fontId="23" fillId="0" borderId="31" xfId="0" applyNumberFormat="1" applyFont="1" applyBorder="1" applyAlignment="1" applyProtection="1">
      <alignment horizontal="center" vertical="center"/>
    </xf>
    <xf numFmtId="0" fontId="5" fillId="3" borderId="0" xfId="0" applyFont="1" applyFill="1" applyBorder="1" applyAlignment="1">
      <alignment horizontal="center"/>
    </xf>
    <xf numFmtId="0" fontId="0" fillId="3" borderId="5" xfId="0" applyFill="1" applyBorder="1" applyAlignment="1"/>
    <xf numFmtId="0" fontId="0" fillId="3" borderId="6" xfId="0" applyFill="1" applyBorder="1" applyAlignment="1"/>
    <xf numFmtId="0" fontId="5" fillId="3" borderId="0" xfId="0" applyFont="1" applyFill="1" applyBorder="1" applyAlignment="1">
      <alignment horizontal="left" vertical="center"/>
    </xf>
    <xf numFmtId="0" fontId="5" fillId="3" borderId="0" xfId="0" applyFont="1" applyFill="1" applyBorder="1" applyAlignment="1" applyProtection="1">
      <alignment horizontal="left" vertical="center"/>
    </xf>
    <xf numFmtId="0" fontId="5" fillId="3" borderId="0" xfId="0" applyFont="1" applyFill="1" applyBorder="1" applyAlignment="1" applyProtection="1">
      <alignment horizontal="center" vertical="center"/>
    </xf>
    <xf numFmtId="0" fontId="10" fillId="3" borderId="0" xfId="0" applyFont="1" applyFill="1" applyBorder="1" applyAlignment="1" applyProtection="1">
      <alignment horizontal="center" vertical="center"/>
    </xf>
    <xf numFmtId="0" fontId="0" fillId="3" borderId="0" xfId="0" applyFill="1" applyBorder="1" applyAlignment="1" applyProtection="1">
      <alignment horizontal="center"/>
    </xf>
    <xf numFmtId="0" fontId="9" fillId="3" borderId="0"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10" fillId="3" borderId="8" xfId="0" applyFont="1" applyFill="1" applyBorder="1" applyAlignment="1">
      <alignment vertical="center"/>
    </xf>
    <xf numFmtId="0" fontId="4" fillId="3" borderId="1" xfId="0" applyFont="1" applyFill="1" applyBorder="1" applyAlignment="1">
      <alignment vertical="center"/>
    </xf>
    <xf numFmtId="0" fontId="4" fillId="3" borderId="1" xfId="0" applyFont="1" applyFill="1" applyBorder="1"/>
    <xf numFmtId="0" fontId="4" fillId="3" borderId="1" xfId="0" applyFont="1" applyFill="1" applyBorder="1" applyAlignment="1">
      <alignment horizontal="right" vertical="center"/>
    </xf>
    <xf numFmtId="0" fontId="4" fillId="3" borderId="2" xfId="0" applyFont="1" applyFill="1" applyBorder="1" applyAlignment="1">
      <alignment horizontal="right" vertical="center"/>
    </xf>
    <xf numFmtId="0" fontId="4" fillId="3" borderId="0" xfId="0" applyFont="1" applyFill="1" applyBorder="1"/>
    <xf numFmtId="0" fontId="10" fillId="3" borderId="9" xfId="0" applyFont="1" applyFill="1" applyBorder="1" applyAlignment="1">
      <alignment vertical="center"/>
    </xf>
    <xf numFmtId="0" fontId="4" fillId="3" borderId="10" xfId="0" applyFont="1" applyFill="1" applyBorder="1" applyAlignment="1">
      <alignment vertical="center"/>
    </xf>
    <xf numFmtId="0" fontId="4" fillId="3" borderId="10" xfId="0" applyFont="1" applyFill="1" applyBorder="1" applyAlignment="1">
      <alignment horizontal="right" vertical="center"/>
    </xf>
    <xf numFmtId="0" fontId="4" fillId="3" borderId="11" xfId="0" applyFont="1" applyFill="1" applyBorder="1" applyAlignment="1">
      <alignment horizontal="right" vertical="center"/>
    </xf>
    <xf numFmtId="0" fontId="10" fillId="3" borderId="0" xfId="0" applyFont="1" applyFill="1" applyBorder="1" applyAlignment="1">
      <alignment vertical="center"/>
    </xf>
    <xf numFmtId="0" fontId="4" fillId="3" borderId="0" xfId="0" applyFont="1" applyFill="1" applyBorder="1" applyAlignment="1">
      <alignment vertical="center"/>
    </xf>
    <xf numFmtId="0" fontId="4" fillId="3" borderId="0" xfId="0" applyFont="1" applyFill="1" applyBorder="1" applyAlignment="1">
      <alignment horizontal="right" vertical="center"/>
    </xf>
    <xf numFmtId="0" fontId="4" fillId="3" borderId="17" xfId="0" applyFont="1" applyFill="1" applyBorder="1" applyAlignment="1">
      <alignment vertical="center"/>
    </xf>
    <xf numFmtId="0" fontId="19" fillId="3" borderId="17" xfId="0" applyFont="1" applyFill="1" applyBorder="1" applyAlignment="1" applyProtection="1">
      <alignment horizontal="left" vertical="center"/>
      <protection locked="0"/>
    </xf>
    <xf numFmtId="0" fontId="19" fillId="3" borderId="0" xfId="0" applyFont="1" applyFill="1" applyBorder="1" applyAlignment="1" applyProtection="1">
      <alignment horizontal="left" vertical="center"/>
      <protection locked="0"/>
    </xf>
    <xf numFmtId="0" fontId="0" fillId="3" borderId="0" xfId="0" applyFill="1" applyBorder="1" applyAlignment="1">
      <alignment horizontal="left" vertical="center"/>
    </xf>
    <xf numFmtId="0" fontId="4" fillId="3" borderId="5" xfId="0" applyFont="1" applyFill="1" applyBorder="1" applyAlignment="1">
      <alignment horizontal="center" vertical="center"/>
    </xf>
    <xf numFmtId="0" fontId="5" fillId="3" borderId="0" xfId="0" applyFont="1" applyFill="1" applyBorder="1" applyAlignment="1" applyProtection="1">
      <alignment horizontal="center"/>
      <protection locked="0"/>
    </xf>
    <xf numFmtId="0" fontId="5" fillId="3" borderId="20" xfId="0" applyFont="1" applyFill="1" applyBorder="1" applyAlignment="1" applyProtection="1">
      <alignment horizontal="center"/>
      <protection locked="0"/>
    </xf>
    <xf numFmtId="0" fontId="25" fillId="3" borderId="0" xfId="0" applyFont="1" applyFill="1"/>
    <xf numFmtId="0" fontId="17" fillId="3" borderId="0" xfId="0" applyFont="1" applyFill="1" applyBorder="1" applyAlignment="1" applyProtection="1">
      <alignment horizontal="left"/>
      <protection locked="0"/>
    </xf>
    <xf numFmtId="0" fontId="25" fillId="3" borderId="0" xfId="0" applyFont="1" applyFill="1" applyBorder="1" applyAlignment="1">
      <alignment horizontal="right"/>
    </xf>
    <xf numFmtId="0" fontId="5" fillId="3" borderId="0" xfId="0" applyFont="1" applyFill="1" applyBorder="1" applyAlignment="1">
      <alignment horizontal="center" vertical="center"/>
    </xf>
    <xf numFmtId="0" fontId="10" fillId="3" borderId="0" xfId="0" applyFont="1" applyFill="1" applyBorder="1" applyAlignment="1" applyProtection="1">
      <alignment horizontal="center" vertical="center"/>
      <protection locked="0"/>
    </xf>
    <xf numFmtId="0" fontId="4" fillId="3" borderId="8" xfId="0" applyFont="1" applyFill="1" applyBorder="1" applyAlignment="1">
      <alignment vertical="center"/>
    </xf>
    <xf numFmtId="0" fontId="4" fillId="3" borderId="1" xfId="0" applyFont="1" applyFill="1" applyBorder="1" applyAlignment="1">
      <alignment horizontal="left" vertical="center"/>
    </xf>
    <xf numFmtId="0" fontId="4" fillId="3" borderId="2" xfId="0" applyFont="1" applyFill="1" applyBorder="1" applyAlignment="1">
      <alignment vertical="center"/>
    </xf>
    <xf numFmtId="164" fontId="10" fillId="3" borderId="0" xfId="0" applyNumberFormat="1" applyFont="1" applyFill="1" applyBorder="1" applyAlignment="1" applyProtection="1">
      <alignment horizontal="center" vertical="center"/>
      <protection locked="0"/>
    </xf>
    <xf numFmtId="0" fontId="23" fillId="3" borderId="15" xfId="0" applyFont="1" applyFill="1" applyBorder="1" applyAlignment="1" applyProtection="1">
      <alignment horizontal="center" vertical="center"/>
      <protection locked="0"/>
    </xf>
    <xf numFmtId="1" fontId="23" fillId="3" borderId="16" xfId="0" applyNumberFormat="1" applyFont="1" applyFill="1" applyBorder="1" applyAlignment="1" applyProtection="1">
      <alignment horizontal="center" vertical="center"/>
    </xf>
    <xf numFmtId="1" fontId="23" fillId="3" borderId="31" xfId="0" applyNumberFormat="1" applyFont="1" applyFill="1" applyBorder="1" applyAlignment="1" applyProtection="1">
      <alignment horizontal="center" vertical="center"/>
    </xf>
    <xf numFmtId="0" fontId="25" fillId="3" borderId="0" xfId="0" applyFont="1" applyFill="1" applyProtection="1"/>
    <xf numFmtId="0" fontId="5" fillId="3" borderId="0" xfId="0" applyFont="1" applyFill="1" applyBorder="1" applyAlignment="1" applyProtection="1">
      <alignment horizontal="center"/>
    </xf>
    <xf numFmtId="0" fontId="17" fillId="3" borderId="0" xfId="0" applyFont="1" applyFill="1" applyBorder="1" applyAlignment="1" applyProtection="1">
      <alignment horizontal="left"/>
    </xf>
    <xf numFmtId="0" fontId="25" fillId="3" borderId="0" xfId="0" applyFont="1" applyFill="1" applyBorder="1" applyAlignment="1" applyProtection="1">
      <alignment horizontal="right"/>
    </xf>
    <xf numFmtId="0" fontId="10" fillId="5" borderId="41" xfId="0" applyFont="1" applyFill="1" applyBorder="1" applyAlignment="1" applyProtection="1">
      <alignment vertical="center" wrapText="1"/>
      <protection locked="0"/>
    </xf>
    <xf numFmtId="0" fontId="4" fillId="3" borderId="17" xfId="0" applyFont="1" applyFill="1" applyBorder="1" applyAlignment="1" applyProtection="1">
      <alignment vertical="center" wrapText="1"/>
      <protection locked="0"/>
    </xf>
    <xf numFmtId="0" fontId="19" fillId="3" borderId="17" xfId="0" applyFont="1" applyFill="1" applyBorder="1" applyAlignment="1" applyProtection="1">
      <alignment vertical="center" wrapText="1"/>
      <protection locked="0"/>
    </xf>
    <xf numFmtId="0" fontId="4" fillId="3" borderId="32" xfId="0" applyFont="1" applyFill="1" applyBorder="1" applyAlignment="1" applyProtection="1">
      <alignment horizontal="right" vertical="center"/>
    </xf>
    <xf numFmtId="0" fontId="4" fillId="3" borderId="56" xfId="0" applyFont="1" applyFill="1" applyBorder="1" applyAlignment="1" applyProtection="1">
      <alignment horizontal="center" vertical="center"/>
    </xf>
    <xf numFmtId="0" fontId="19" fillId="3" borderId="56" xfId="0" applyFont="1" applyFill="1" applyBorder="1" applyAlignment="1" applyProtection="1">
      <alignment horizontal="left" vertical="center"/>
      <protection locked="0"/>
    </xf>
    <xf numFmtId="0" fontId="4" fillId="3" borderId="55" xfId="0" applyFont="1" applyFill="1" applyBorder="1" applyAlignment="1" applyProtection="1">
      <alignment horizontal="right" vertical="center"/>
    </xf>
    <xf numFmtId="0" fontId="5"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6" xfId="0" applyFont="1" applyFill="1" applyBorder="1" applyAlignment="1">
      <alignment horizontal="center" vertical="center"/>
    </xf>
    <xf numFmtId="0" fontId="4" fillId="3" borderId="0" xfId="0"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5" xfId="0" applyFont="1" applyFill="1" applyBorder="1" applyAlignment="1">
      <alignment horizontal="center" vertical="center"/>
    </xf>
    <xf numFmtId="0" fontId="0" fillId="0" borderId="0" xfId="0" applyAlignment="1">
      <alignment horizontal="justify" vertical="center"/>
    </xf>
    <xf numFmtId="0" fontId="0" fillId="0" borderId="0" xfId="0" applyAlignment="1">
      <alignment horizontal="justify" vertical="center" wrapText="1"/>
    </xf>
    <xf numFmtId="0" fontId="20" fillId="3" borderId="45" xfId="0" applyFont="1" applyFill="1" applyBorder="1" applyAlignment="1" applyProtection="1">
      <alignment horizontal="center" vertical="center"/>
      <protection locked="0"/>
    </xf>
    <xf numFmtId="0" fontId="20" fillId="3" borderId="20" xfId="0" applyFont="1" applyFill="1" applyBorder="1" applyAlignment="1" applyProtection="1">
      <alignment horizontal="center" vertical="center"/>
      <protection locked="0"/>
    </xf>
    <xf numFmtId="0" fontId="21" fillId="3" borderId="20" xfId="0" applyFont="1" applyFill="1" applyBorder="1" applyAlignment="1" applyProtection="1">
      <alignment horizontal="center" vertical="center"/>
      <protection locked="0"/>
    </xf>
    <xf numFmtId="0" fontId="22" fillId="3" borderId="20" xfId="0" applyFont="1" applyFill="1" applyBorder="1" applyAlignment="1" applyProtection="1">
      <alignment horizontal="center" vertical="center"/>
      <protection locked="0"/>
    </xf>
    <xf numFmtId="0" fontId="22" fillId="3" borderId="6" xfId="0" applyFont="1" applyFill="1" applyBorder="1" applyAlignment="1" applyProtection="1">
      <alignment horizontal="center" vertical="center"/>
      <protection locked="0"/>
    </xf>
    <xf numFmtId="0" fontId="19" fillId="3" borderId="52" xfId="0" applyFont="1" applyFill="1" applyBorder="1" applyAlignment="1" applyProtection="1">
      <alignment horizontal="left" vertical="top" wrapText="1"/>
      <protection locked="0"/>
    </xf>
    <xf numFmtId="0" fontId="19" fillId="3" borderId="24" xfId="0" applyFont="1" applyFill="1" applyBorder="1" applyAlignment="1" applyProtection="1">
      <alignment horizontal="left" vertical="top" wrapText="1"/>
      <protection locked="0"/>
    </xf>
    <xf numFmtId="0" fontId="19" fillId="3" borderId="25" xfId="0" applyFont="1" applyFill="1" applyBorder="1" applyAlignment="1" applyProtection="1">
      <alignment horizontal="left" vertical="top" wrapText="1"/>
      <protection locked="0"/>
    </xf>
    <xf numFmtId="0" fontId="19" fillId="3" borderId="53" xfId="0" applyFont="1" applyFill="1" applyBorder="1" applyAlignment="1" applyProtection="1">
      <alignment horizontal="left" vertical="top" wrapText="1"/>
      <protection locked="0"/>
    </xf>
    <xf numFmtId="0" fontId="19" fillId="3" borderId="0" xfId="0" applyFont="1" applyFill="1" applyBorder="1" applyAlignment="1" applyProtection="1">
      <alignment horizontal="left" vertical="top" wrapText="1"/>
      <protection locked="0"/>
    </xf>
    <xf numFmtId="0" fontId="19" fillId="3" borderId="5" xfId="0" applyFont="1" applyFill="1" applyBorder="1" applyAlignment="1" applyProtection="1">
      <alignment horizontal="left" vertical="top" wrapText="1"/>
      <protection locked="0"/>
    </xf>
    <xf numFmtId="0" fontId="19" fillId="3" borderId="54" xfId="0" applyFont="1" applyFill="1" applyBorder="1" applyAlignment="1" applyProtection="1">
      <alignment horizontal="left" vertical="top" wrapText="1"/>
      <protection locked="0"/>
    </xf>
    <xf numFmtId="0" fontId="19" fillId="3" borderId="13" xfId="0" applyFont="1" applyFill="1" applyBorder="1" applyAlignment="1" applyProtection="1">
      <alignment horizontal="left" vertical="top" wrapText="1"/>
      <protection locked="0"/>
    </xf>
    <xf numFmtId="0" fontId="19" fillId="3" borderId="19" xfId="0" applyFont="1" applyFill="1" applyBorder="1" applyAlignment="1" applyProtection="1">
      <alignment horizontal="left" vertical="top" wrapText="1"/>
      <protection locked="0"/>
    </xf>
    <xf numFmtId="0" fontId="23" fillId="0" borderId="48" xfId="0" applyFont="1" applyBorder="1" applyAlignment="1" applyProtection="1">
      <alignment horizontal="center" vertical="center"/>
    </xf>
    <xf numFmtId="0" fontId="23" fillId="0" borderId="49" xfId="0" applyFont="1" applyBorder="1" applyAlignment="1" applyProtection="1">
      <alignment horizontal="center"/>
    </xf>
    <xf numFmtId="0" fontId="4" fillId="2" borderId="17"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0" fillId="0" borderId="0" xfId="0" applyAlignment="1">
      <alignment horizontal="right" vertical="top"/>
    </xf>
    <xf numFmtId="0" fontId="6" fillId="3" borderId="32"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25" xfId="0" applyFont="1" applyFill="1" applyBorder="1" applyAlignment="1">
      <alignment horizontal="center" vertical="center"/>
    </xf>
    <xf numFmtId="0" fontId="8" fillId="2" borderId="45" xfId="0" applyFont="1" applyFill="1" applyBorder="1" applyAlignment="1" applyProtection="1">
      <alignment horizontal="center" vertical="center"/>
      <protection locked="0"/>
    </xf>
    <xf numFmtId="0" fontId="8" fillId="2" borderId="20"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2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4" fillId="2" borderId="45"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xf>
    <xf numFmtId="0" fontId="23" fillId="0" borderId="2" xfId="0" applyFont="1" applyBorder="1" applyAlignment="1">
      <alignment horizontal="center" vertical="center"/>
    </xf>
    <xf numFmtId="0" fontId="23" fillId="0" borderId="46" xfId="0" applyFont="1" applyBorder="1" applyAlignment="1" applyProtection="1">
      <alignment horizontal="center" vertical="center"/>
    </xf>
    <xf numFmtId="0" fontId="23" fillId="0" borderId="47" xfId="0" applyFont="1" applyBorder="1" applyAlignment="1">
      <alignment horizontal="center" vertical="center"/>
    </xf>
    <xf numFmtId="0" fontId="23" fillId="0" borderId="2" xfId="0" applyFont="1" applyBorder="1"/>
    <xf numFmtId="0" fontId="23" fillId="3" borderId="8" xfId="0" applyFont="1" applyFill="1" applyBorder="1" applyAlignment="1" applyProtection="1">
      <alignment horizontal="center" vertical="center"/>
    </xf>
    <xf numFmtId="0" fontId="23" fillId="3" borderId="2" xfId="0" applyFont="1" applyFill="1" applyBorder="1" applyAlignment="1" applyProtection="1">
      <alignment horizontal="center" vertical="center"/>
    </xf>
    <xf numFmtId="0" fontId="23" fillId="3" borderId="38" xfId="0" applyFont="1" applyFill="1" applyBorder="1" applyAlignment="1">
      <alignment horizontal="center" vertical="center"/>
    </xf>
    <xf numFmtId="0" fontId="23" fillId="3" borderId="1"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6"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23" fillId="0" borderId="9" xfId="0" applyFont="1" applyBorder="1" applyAlignment="1">
      <alignment horizontal="center" vertical="center"/>
    </xf>
    <xf numFmtId="0" fontId="23" fillId="0" borderId="11" xfId="0" applyFont="1" applyBorder="1" applyAlignment="1">
      <alignment horizontal="center" vertical="center"/>
    </xf>
    <xf numFmtId="0" fontId="17" fillId="2" borderId="32" xfId="0" applyFont="1" applyFill="1" applyBorder="1" applyAlignment="1" applyProtection="1">
      <alignment horizontal="center"/>
      <protection locked="0"/>
    </xf>
    <xf numFmtId="0" fontId="17" fillId="2" borderId="24" xfId="0" applyFont="1" applyFill="1" applyBorder="1" applyAlignment="1" applyProtection="1">
      <alignment horizontal="center"/>
      <protection locked="0"/>
    </xf>
    <xf numFmtId="0" fontId="17" fillId="2" borderId="25" xfId="0" applyFont="1" applyFill="1" applyBorder="1" applyAlignment="1" applyProtection="1">
      <alignment horizontal="center"/>
      <protection locked="0"/>
    </xf>
    <xf numFmtId="0" fontId="17" fillId="2" borderId="17" xfId="0" applyFont="1" applyFill="1" applyBorder="1" applyAlignment="1" applyProtection="1">
      <alignment horizontal="center"/>
      <protection locked="0"/>
    </xf>
    <xf numFmtId="0" fontId="17" fillId="2" borderId="0" xfId="0" applyFont="1" applyFill="1" applyBorder="1" applyAlignment="1" applyProtection="1">
      <alignment horizontal="center"/>
      <protection locked="0"/>
    </xf>
    <xf numFmtId="0" fontId="17" fillId="2" borderId="5" xfId="0" applyFont="1" applyFill="1" applyBorder="1" applyAlignment="1" applyProtection="1">
      <alignment horizontal="center"/>
      <protection locked="0"/>
    </xf>
    <xf numFmtId="0" fontId="0" fillId="0" borderId="38"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3" borderId="24" xfId="0" applyFill="1" applyBorder="1" applyAlignment="1">
      <alignment horizontal="center" vertical="center"/>
    </xf>
    <xf numFmtId="0" fontId="17" fillId="2" borderId="45" xfId="0" applyFont="1" applyFill="1" applyBorder="1" applyAlignment="1" applyProtection="1">
      <alignment horizontal="center"/>
      <protection locked="0"/>
    </xf>
    <xf numFmtId="0" fontId="17" fillId="2" borderId="20" xfId="0" applyFont="1" applyFill="1" applyBorder="1" applyAlignment="1" applyProtection="1">
      <alignment horizontal="center"/>
      <protection locked="0"/>
    </xf>
    <xf numFmtId="0" fontId="17" fillId="2" borderId="6" xfId="0" applyFont="1" applyFill="1" applyBorder="1" applyAlignment="1" applyProtection="1">
      <alignment horizontal="center"/>
      <protection locked="0"/>
    </xf>
    <xf numFmtId="0" fontId="10" fillId="0" borderId="9" xfId="0" applyFont="1" applyBorder="1" applyAlignment="1">
      <alignment horizontal="center" vertical="center" wrapText="1"/>
    </xf>
    <xf numFmtId="0" fontId="10" fillId="0" borderId="11" xfId="0" applyFont="1" applyBorder="1" applyAlignment="1">
      <alignment horizontal="center" vertical="center" wrapText="1"/>
    </xf>
    <xf numFmtId="0" fontId="23" fillId="3" borderId="8" xfId="0" applyFont="1" applyFill="1" applyBorder="1" applyAlignment="1">
      <alignment horizontal="center" vertical="center"/>
    </xf>
    <xf numFmtId="0" fontId="23" fillId="3" borderId="2"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28" xfId="0" applyFont="1" applyFill="1" applyBorder="1" applyAlignment="1">
      <alignment horizontal="center" vertical="center"/>
    </xf>
    <xf numFmtId="0" fontId="15" fillId="0" borderId="0" xfId="0" applyFont="1" applyBorder="1" applyAlignment="1">
      <alignment horizontal="center" vertical="center"/>
    </xf>
    <xf numFmtId="0" fontId="10" fillId="3" borderId="8" xfId="0" applyFont="1" applyFill="1" applyBorder="1" applyAlignment="1">
      <alignment horizontal="left" vertical="center"/>
    </xf>
    <xf numFmtId="0" fontId="10" fillId="3" borderId="2" xfId="0" applyFont="1" applyFill="1" applyBorder="1" applyAlignment="1">
      <alignment horizontal="left" vertical="center"/>
    </xf>
    <xf numFmtId="0" fontId="0" fillId="0" borderId="0" xfId="0" applyBorder="1" applyAlignment="1">
      <alignment horizontal="center" vertical="center"/>
    </xf>
    <xf numFmtId="0" fontId="10" fillId="3" borderId="9" xfId="0" applyFont="1" applyFill="1" applyBorder="1" applyAlignment="1">
      <alignment horizontal="left" vertical="center"/>
    </xf>
    <xf numFmtId="0" fontId="10" fillId="3" borderId="11" xfId="0" applyFont="1" applyFill="1" applyBorder="1" applyAlignment="1">
      <alignment horizontal="left" vertical="center"/>
    </xf>
    <xf numFmtId="0" fontId="16" fillId="0" borderId="0" xfId="0" applyFont="1" applyBorder="1" applyAlignment="1">
      <alignment horizontal="center" vertical="center"/>
    </xf>
    <xf numFmtId="0" fontId="3" fillId="4" borderId="1"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0" fontId="4" fillId="2" borderId="45" xfId="0" applyFont="1" applyFill="1" applyBorder="1" applyAlignment="1" applyProtection="1">
      <alignment horizontal="center"/>
      <protection locked="0"/>
    </xf>
    <xf numFmtId="0" fontId="4" fillId="2" borderId="20"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0" fontId="3" fillId="4" borderId="10" xfId="0" applyFont="1" applyFill="1" applyBorder="1" applyAlignment="1" applyProtection="1">
      <alignment horizontal="center" vertical="center"/>
      <protection locked="0"/>
    </xf>
    <xf numFmtId="0" fontId="3" fillId="4" borderId="11" xfId="0" applyFont="1" applyFill="1" applyBorder="1" applyAlignment="1" applyProtection="1">
      <alignment horizontal="center" vertical="center"/>
      <protection locked="0"/>
    </xf>
    <xf numFmtId="0" fontId="0" fillId="6" borderId="39" xfId="0" applyFont="1" applyFill="1" applyBorder="1" applyAlignment="1" applyProtection="1">
      <alignment horizontal="center" vertical="center" wrapText="1"/>
    </xf>
    <xf numFmtId="0" fontId="1" fillId="6" borderId="10" xfId="0" applyFont="1" applyFill="1" applyBorder="1" applyAlignment="1" applyProtection="1">
      <alignment horizontal="center" vertical="center" wrapText="1"/>
    </xf>
    <xf numFmtId="0" fontId="3" fillId="2" borderId="1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9" xfId="0" applyFont="1" applyFill="1" applyBorder="1" applyAlignment="1">
      <alignment horizontal="center" vertical="center"/>
    </xf>
    <xf numFmtId="0" fontId="4" fillId="2" borderId="17"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3" fillId="4" borderId="27" xfId="0" applyFont="1" applyFill="1" applyBorder="1" applyAlignment="1" applyProtection="1">
      <alignment horizontal="center" vertical="center"/>
      <protection locked="0"/>
    </xf>
    <xf numFmtId="0" fontId="3" fillId="4" borderId="28" xfId="0" applyFont="1" applyFill="1" applyBorder="1" applyAlignment="1" applyProtection="1">
      <alignment horizontal="center" vertical="center"/>
      <protection locked="0"/>
    </xf>
    <xf numFmtId="0" fontId="11" fillId="3" borderId="32" xfId="0" applyFont="1" applyFill="1" applyBorder="1" applyAlignment="1">
      <alignment horizontal="right"/>
    </xf>
    <xf numFmtId="0" fontId="11" fillId="3" borderId="25" xfId="0" applyFont="1" applyFill="1" applyBorder="1" applyAlignment="1">
      <alignment horizontal="right"/>
    </xf>
    <xf numFmtId="0" fontId="11" fillId="3" borderId="17" xfId="0" applyFont="1" applyFill="1" applyBorder="1" applyAlignment="1">
      <alignment horizontal="right"/>
    </xf>
    <xf numFmtId="0" fontId="11" fillId="3" borderId="5" xfId="0" applyFont="1" applyFill="1" applyBorder="1" applyAlignment="1">
      <alignment horizontal="right"/>
    </xf>
    <xf numFmtId="0" fontId="11" fillId="3" borderId="45" xfId="0" applyFont="1" applyFill="1" applyBorder="1" applyAlignment="1">
      <alignment horizontal="right"/>
    </xf>
    <xf numFmtId="0" fontId="11" fillId="3" borderId="6" xfId="0" applyFont="1" applyFill="1" applyBorder="1" applyAlignment="1">
      <alignment horizontal="right"/>
    </xf>
    <xf numFmtId="0" fontId="2" fillId="3" borderId="32" xfId="0" applyFont="1" applyFill="1" applyBorder="1" applyAlignment="1">
      <alignment horizontal="center"/>
    </xf>
    <xf numFmtId="0" fontId="0" fillId="3" borderId="24" xfId="0" applyFill="1" applyBorder="1" applyAlignment="1">
      <alignment horizontal="center"/>
    </xf>
    <xf numFmtId="0" fontId="0" fillId="3" borderId="25" xfId="0" applyFill="1" applyBorder="1" applyAlignment="1">
      <alignment horizontal="center"/>
    </xf>
    <xf numFmtId="0" fontId="12" fillId="3" borderId="17" xfId="0" applyFont="1" applyFill="1" applyBorder="1" applyAlignment="1">
      <alignment horizontal="right" vertical="center"/>
    </xf>
    <xf numFmtId="0" fontId="12" fillId="3" borderId="0" xfId="0" applyFont="1" applyFill="1" applyBorder="1" applyAlignment="1">
      <alignment horizontal="right" vertical="center"/>
    </xf>
    <xf numFmtId="0" fontId="12" fillId="3" borderId="45" xfId="0" applyFont="1" applyFill="1" applyBorder="1" applyAlignment="1">
      <alignment horizontal="right" vertical="center"/>
    </xf>
    <xf numFmtId="0" fontId="12" fillId="3" borderId="20" xfId="0" applyFont="1" applyFill="1" applyBorder="1" applyAlignment="1">
      <alignment horizontal="right" vertical="center"/>
    </xf>
    <xf numFmtId="0" fontId="13" fillId="3" borderId="0" xfId="0" applyFont="1" applyFill="1" applyBorder="1" applyAlignment="1" applyProtection="1">
      <alignment horizontal="center" vertical="center"/>
      <protection locked="0"/>
    </xf>
    <xf numFmtId="0" fontId="13" fillId="3" borderId="20" xfId="0" applyFont="1" applyFill="1" applyBorder="1" applyAlignment="1" applyProtection="1">
      <alignment horizontal="center" vertical="center"/>
      <protection locked="0"/>
    </xf>
    <xf numFmtId="0" fontId="13" fillId="3" borderId="0" xfId="0" applyFont="1" applyFill="1" applyBorder="1" applyAlignment="1" applyProtection="1">
      <alignment horizontal="left" vertical="center"/>
      <protection locked="0"/>
    </xf>
    <xf numFmtId="0" fontId="13" fillId="3" borderId="20" xfId="0" applyFont="1" applyFill="1" applyBorder="1" applyAlignment="1" applyProtection="1">
      <alignment horizontal="left" vertical="center"/>
      <protection locked="0"/>
    </xf>
    <xf numFmtId="0" fontId="6" fillId="3" borderId="32"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23" fillId="3" borderId="9" xfId="0" applyFont="1" applyFill="1" applyBorder="1" applyAlignment="1">
      <alignment horizontal="center" vertical="center"/>
    </xf>
    <xf numFmtId="0" fontId="23" fillId="3" borderId="11" xfId="0" applyFont="1" applyFill="1" applyBorder="1" applyAlignment="1">
      <alignment horizontal="center" vertical="center"/>
    </xf>
    <xf numFmtId="0" fontId="10" fillId="3" borderId="33" xfId="0" applyFont="1" applyFill="1" applyBorder="1" applyAlignment="1">
      <alignment horizontal="center" vertical="center"/>
    </xf>
    <xf numFmtId="0" fontId="10" fillId="3" borderId="28"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133350</xdr:colOff>
      <xdr:row>22</xdr:row>
      <xdr:rowOff>104775</xdr:rowOff>
    </xdr:from>
    <xdr:to>
      <xdr:col>16</xdr:col>
      <xdr:colOff>504825</xdr:colOff>
      <xdr:row>24</xdr:row>
      <xdr:rowOff>219075</xdr:rowOff>
    </xdr:to>
    <xdr:sp macro="" textlink="">
      <xdr:nvSpPr>
        <xdr:cNvPr id="2" name="Text Box 4"/>
        <xdr:cNvSpPr txBox="1">
          <a:spLocks noChangeArrowheads="1"/>
        </xdr:cNvSpPr>
      </xdr:nvSpPr>
      <xdr:spPr bwMode="auto">
        <a:xfrm>
          <a:off x="12706350" y="5981700"/>
          <a:ext cx="981075" cy="7048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22860" rIns="27432" bIns="22860" anchor="ctr" upright="1"/>
        <a:lstStyle/>
        <a:p>
          <a:pPr algn="ctr" rtl="0">
            <a:lnSpc>
              <a:spcPts val="1100"/>
            </a:lnSpc>
            <a:defRPr sz="1000"/>
          </a:pPr>
          <a:r>
            <a:rPr lang="en-CA" sz="1000" b="0" i="0" u="none" strike="noStrike" baseline="0">
              <a:solidFill>
                <a:srgbClr val="000000"/>
              </a:solidFill>
              <a:latin typeface="Arial"/>
              <a:cs typeface="Arial"/>
            </a:rPr>
            <a:t>Lookup Table</a:t>
          </a:r>
        </a:p>
        <a:p>
          <a:pPr algn="ctr" rtl="0">
            <a:lnSpc>
              <a:spcPts val="1100"/>
            </a:lnSpc>
            <a:defRPr sz="1000"/>
          </a:pPr>
          <a:r>
            <a:rPr lang="en-CA" sz="1000" b="0" i="0" u="none" strike="noStrike" baseline="0">
              <a:solidFill>
                <a:srgbClr val="000000"/>
              </a:solidFill>
              <a:latin typeface="Arial"/>
              <a:cs typeface="Arial"/>
            </a:rPr>
            <a:t>for cell F2</a:t>
          </a:r>
          <a:endParaRPr lang="en-CA"/>
        </a:p>
      </xdr:txBody>
    </xdr:sp>
    <xdr:clientData/>
  </xdr:twoCellAnchor>
  <xdr:twoCellAnchor>
    <xdr:from>
      <xdr:col>15</xdr:col>
      <xdr:colOff>104775</xdr:colOff>
      <xdr:row>32</xdr:row>
      <xdr:rowOff>104775</xdr:rowOff>
    </xdr:from>
    <xdr:to>
      <xdr:col>16</xdr:col>
      <xdr:colOff>476250</xdr:colOff>
      <xdr:row>35</xdr:row>
      <xdr:rowOff>104775</xdr:rowOff>
    </xdr:to>
    <xdr:sp macro="" textlink="">
      <xdr:nvSpPr>
        <xdr:cNvPr id="3" name="Text Box 5"/>
        <xdr:cNvSpPr txBox="1">
          <a:spLocks noChangeArrowheads="1"/>
        </xdr:cNvSpPr>
      </xdr:nvSpPr>
      <xdr:spPr bwMode="auto">
        <a:xfrm>
          <a:off x="12677775" y="8553450"/>
          <a:ext cx="981075" cy="7429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22860" rIns="27432" bIns="22860" anchor="ctr" upright="1"/>
        <a:lstStyle/>
        <a:p>
          <a:pPr algn="ctr" rtl="0">
            <a:lnSpc>
              <a:spcPts val="1100"/>
            </a:lnSpc>
            <a:defRPr sz="1000"/>
          </a:pPr>
          <a:r>
            <a:rPr lang="en-CA" sz="1000" b="0" i="0" u="none" strike="noStrike" baseline="0">
              <a:solidFill>
                <a:srgbClr val="000000"/>
              </a:solidFill>
              <a:latin typeface="Arial"/>
              <a:cs typeface="Arial"/>
            </a:rPr>
            <a:t>Lookup Table</a:t>
          </a:r>
        </a:p>
        <a:p>
          <a:pPr algn="ctr" rtl="0">
            <a:lnSpc>
              <a:spcPts val="1100"/>
            </a:lnSpc>
            <a:defRPr sz="1000"/>
          </a:pPr>
          <a:r>
            <a:rPr lang="en-CA" sz="1000" b="0" i="0" u="none" strike="noStrike" baseline="0">
              <a:solidFill>
                <a:srgbClr val="000000"/>
              </a:solidFill>
              <a:latin typeface="Arial"/>
              <a:cs typeface="Arial"/>
            </a:rPr>
            <a:t>for cell H2</a:t>
          </a:r>
          <a:endParaRPr lang="en-CA"/>
        </a:p>
      </xdr:txBody>
    </xdr:sp>
    <xdr:clientData/>
  </xdr:twoCellAnchor>
  <xdr:twoCellAnchor>
    <xdr:from>
      <xdr:col>1</xdr:col>
      <xdr:colOff>123825</xdr:colOff>
      <xdr:row>1</xdr:row>
      <xdr:rowOff>152400</xdr:rowOff>
    </xdr:from>
    <xdr:to>
      <xdr:col>2</xdr:col>
      <xdr:colOff>819150</xdr:colOff>
      <xdr:row>4</xdr:row>
      <xdr:rowOff>19050</xdr:rowOff>
    </xdr:to>
    <xdr:pic>
      <xdr:nvPicPr>
        <xdr:cNvPr id="10309" name="Picture 17" descr="Description: https://intranet.transportation.alberta.ca/commu/Shared%20Documents/Transportation%20Logos/AB-Transportation%20Black%20RGB%20V.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323850"/>
          <a:ext cx="19145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133350</xdr:colOff>
      <xdr:row>22</xdr:row>
      <xdr:rowOff>104775</xdr:rowOff>
    </xdr:from>
    <xdr:to>
      <xdr:col>16</xdr:col>
      <xdr:colOff>504825</xdr:colOff>
      <xdr:row>24</xdr:row>
      <xdr:rowOff>219075</xdr:rowOff>
    </xdr:to>
    <xdr:sp macro="" textlink="">
      <xdr:nvSpPr>
        <xdr:cNvPr id="2" name="Text Box 4"/>
        <xdr:cNvSpPr txBox="1">
          <a:spLocks noChangeArrowheads="1"/>
        </xdr:cNvSpPr>
      </xdr:nvSpPr>
      <xdr:spPr bwMode="auto">
        <a:xfrm>
          <a:off x="12706350" y="5981700"/>
          <a:ext cx="981075" cy="7048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22860" rIns="27432" bIns="22860" anchor="ctr" upright="1"/>
        <a:lstStyle/>
        <a:p>
          <a:pPr algn="ctr" rtl="0">
            <a:lnSpc>
              <a:spcPts val="1100"/>
            </a:lnSpc>
            <a:defRPr sz="1000"/>
          </a:pPr>
          <a:r>
            <a:rPr lang="en-CA" sz="1000" b="0" i="0" u="none" strike="noStrike" baseline="0">
              <a:solidFill>
                <a:srgbClr val="000000"/>
              </a:solidFill>
              <a:latin typeface="Arial"/>
              <a:cs typeface="Arial"/>
            </a:rPr>
            <a:t>Lookup Table</a:t>
          </a:r>
        </a:p>
        <a:p>
          <a:pPr algn="ctr" rtl="0">
            <a:lnSpc>
              <a:spcPts val="1100"/>
            </a:lnSpc>
            <a:defRPr sz="1000"/>
          </a:pPr>
          <a:r>
            <a:rPr lang="en-CA" sz="1000" b="0" i="0" u="none" strike="noStrike" baseline="0">
              <a:solidFill>
                <a:srgbClr val="000000"/>
              </a:solidFill>
              <a:latin typeface="Arial"/>
              <a:cs typeface="Arial"/>
            </a:rPr>
            <a:t>for cell F2</a:t>
          </a:r>
          <a:endParaRPr lang="en-CA"/>
        </a:p>
      </xdr:txBody>
    </xdr:sp>
    <xdr:clientData/>
  </xdr:twoCellAnchor>
  <xdr:twoCellAnchor>
    <xdr:from>
      <xdr:col>15</xdr:col>
      <xdr:colOff>104775</xdr:colOff>
      <xdr:row>32</xdr:row>
      <xdr:rowOff>104775</xdr:rowOff>
    </xdr:from>
    <xdr:to>
      <xdr:col>16</xdr:col>
      <xdr:colOff>476250</xdr:colOff>
      <xdr:row>35</xdr:row>
      <xdr:rowOff>104775</xdr:rowOff>
    </xdr:to>
    <xdr:sp macro="" textlink="">
      <xdr:nvSpPr>
        <xdr:cNvPr id="3" name="Text Box 5"/>
        <xdr:cNvSpPr txBox="1">
          <a:spLocks noChangeArrowheads="1"/>
        </xdr:cNvSpPr>
      </xdr:nvSpPr>
      <xdr:spPr bwMode="auto">
        <a:xfrm>
          <a:off x="12677775" y="8553450"/>
          <a:ext cx="981075" cy="7429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22860" rIns="27432" bIns="22860" anchor="ctr" upright="1"/>
        <a:lstStyle/>
        <a:p>
          <a:pPr algn="ctr" rtl="0">
            <a:lnSpc>
              <a:spcPts val="1100"/>
            </a:lnSpc>
            <a:defRPr sz="1000"/>
          </a:pPr>
          <a:r>
            <a:rPr lang="en-CA" sz="1000" b="0" i="0" u="none" strike="noStrike" baseline="0">
              <a:solidFill>
                <a:srgbClr val="000000"/>
              </a:solidFill>
              <a:latin typeface="Arial"/>
              <a:cs typeface="Arial"/>
            </a:rPr>
            <a:t>Lookup Table</a:t>
          </a:r>
        </a:p>
        <a:p>
          <a:pPr algn="ctr" rtl="0">
            <a:lnSpc>
              <a:spcPts val="1100"/>
            </a:lnSpc>
            <a:defRPr sz="1000"/>
          </a:pPr>
          <a:r>
            <a:rPr lang="en-CA" sz="1000" b="0" i="0" u="none" strike="noStrike" baseline="0">
              <a:solidFill>
                <a:srgbClr val="000000"/>
              </a:solidFill>
              <a:latin typeface="Arial"/>
              <a:cs typeface="Arial"/>
            </a:rPr>
            <a:t>for cell H2</a:t>
          </a:r>
          <a:endParaRPr lang="en-CA"/>
        </a:p>
      </xdr:txBody>
    </xdr:sp>
    <xdr:clientData/>
  </xdr:twoCellAnchor>
  <xdr:twoCellAnchor>
    <xdr:from>
      <xdr:col>1</xdr:col>
      <xdr:colOff>123825</xdr:colOff>
      <xdr:row>1</xdr:row>
      <xdr:rowOff>152400</xdr:rowOff>
    </xdr:from>
    <xdr:to>
      <xdr:col>2</xdr:col>
      <xdr:colOff>819150</xdr:colOff>
      <xdr:row>4</xdr:row>
      <xdr:rowOff>19050</xdr:rowOff>
    </xdr:to>
    <xdr:pic>
      <xdr:nvPicPr>
        <xdr:cNvPr id="9290" name="Picture 17" descr="Description: https://intranet.transportation.alberta.ca/commu/Shared%20Documents/Transportation%20Logos/AB-Transportation%20Black%20RGB%20V.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323850"/>
          <a:ext cx="19145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119397</xdr:colOff>
      <xdr:row>24</xdr:row>
      <xdr:rowOff>47624</xdr:rowOff>
    </xdr:from>
    <xdr:to>
      <xdr:col>9</xdr:col>
      <xdr:colOff>1101572</xdr:colOff>
      <xdr:row>34</xdr:row>
      <xdr:rowOff>17779</xdr:rowOff>
    </xdr:to>
    <xdr:sp macro="" textlink="">
      <xdr:nvSpPr>
        <xdr:cNvPr id="6" name="Rectangle 5"/>
        <xdr:cNvSpPr/>
      </xdr:nvSpPr>
      <xdr:spPr>
        <a:xfrm rot="20270075">
          <a:off x="119397" y="6515099"/>
          <a:ext cx="9259400" cy="2446655"/>
        </a:xfrm>
        <a:prstGeom prst="rect">
          <a:avLst/>
        </a:prstGeom>
        <a:noFill/>
        <a:ln>
          <a:noFill/>
        </a:ln>
      </xdr:spPr>
      <xdr:txBody>
        <a:bodyPr wrap="square" lIns="91440" tIns="45720" rIns="91440" bIns="45720">
          <a:noAutofit/>
        </a:bodyPr>
        <a:lstStyle/>
        <a:p>
          <a:pPr marL="0" marR="0" algn="ctr">
            <a:spcBef>
              <a:spcPts val="0"/>
            </a:spcBef>
            <a:spcAft>
              <a:spcPts val="0"/>
            </a:spcAft>
          </a:pPr>
          <a:r>
            <a:rPr lang="en-US" sz="16000" b="1">
              <a:solidFill>
                <a:srgbClr val="7F7F7F">
                  <a:alpha val="19000"/>
                </a:srgbClr>
              </a:solidFill>
              <a:effectLst/>
              <a:latin typeface="Arial"/>
              <a:ea typeface="Times New Roman"/>
              <a:cs typeface="Times New Roman"/>
            </a:rPr>
            <a:t>SAMPLE</a:t>
          </a:r>
          <a:endParaRPr lang="en-CA" sz="16000">
            <a:effectLst/>
            <a:latin typeface="Times New Roman"/>
            <a:ea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133350</xdr:colOff>
      <xdr:row>22</xdr:row>
      <xdr:rowOff>104775</xdr:rowOff>
    </xdr:from>
    <xdr:to>
      <xdr:col>16</xdr:col>
      <xdr:colOff>504825</xdr:colOff>
      <xdr:row>24</xdr:row>
      <xdr:rowOff>219075</xdr:rowOff>
    </xdr:to>
    <xdr:sp macro="" textlink="">
      <xdr:nvSpPr>
        <xdr:cNvPr id="4100" name="Text Box 4"/>
        <xdr:cNvSpPr txBox="1">
          <a:spLocks noChangeArrowheads="1"/>
        </xdr:cNvSpPr>
      </xdr:nvSpPr>
      <xdr:spPr bwMode="auto">
        <a:xfrm>
          <a:off x="12458700" y="5810250"/>
          <a:ext cx="981075" cy="7048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22860" rIns="27432" bIns="22860" anchor="ctr" upright="1"/>
        <a:lstStyle/>
        <a:p>
          <a:pPr algn="ctr" rtl="0">
            <a:lnSpc>
              <a:spcPts val="1100"/>
            </a:lnSpc>
            <a:defRPr sz="1000"/>
          </a:pPr>
          <a:r>
            <a:rPr lang="en-CA" sz="1000" b="0" i="0" u="none" strike="noStrike" baseline="0">
              <a:solidFill>
                <a:srgbClr val="000000"/>
              </a:solidFill>
              <a:latin typeface="Arial"/>
              <a:cs typeface="Arial"/>
            </a:rPr>
            <a:t>Lookup Table</a:t>
          </a:r>
        </a:p>
        <a:p>
          <a:pPr algn="ctr" rtl="0">
            <a:lnSpc>
              <a:spcPts val="1100"/>
            </a:lnSpc>
            <a:defRPr sz="1000"/>
          </a:pPr>
          <a:r>
            <a:rPr lang="en-CA" sz="1000" b="0" i="0" u="none" strike="noStrike" baseline="0">
              <a:solidFill>
                <a:srgbClr val="000000"/>
              </a:solidFill>
              <a:latin typeface="Arial"/>
              <a:cs typeface="Arial"/>
            </a:rPr>
            <a:t>for cell F2</a:t>
          </a:r>
          <a:endParaRPr lang="en-CA"/>
        </a:p>
      </xdr:txBody>
    </xdr:sp>
    <xdr:clientData/>
  </xdr:twoCellAnchor>
  <xdr:twoCellAnchor>
    <xdr:from>
      <xdr:col>15</xdr:col>
      <xdr:colOff>104775</xdr:colOff>
      <xdr:row>32</xdr:row>
      <xdr:rowOff>104775</xdr:rowOff>
    </xdr:from>
    <xdr:to>
      <xdr:col>16</xdr:col>
      <xdr:colOff>476250</xdr:colOff>
      <xdr:row>35</xdr:row>
      <xdr:rowOff>104775</xdr:rowOff>
    </xdr:to>
    <xdr:sp macro="" textlink="">
      <xdr:nvSpPr>
        <xdr:cNvPr id="4101" name="Text Box 5"/>
        <xdr:cNvSpPr txBox="1">
          <a:spLocks noChangeArrowheads="1"/>
        </xdr:cNvSpPr>
      </xdr:nvSpPr>
      <xdr:spPr bwMode="auto">
        <a:xfrm>
          <a:off x="12430125" y="8382000"/>
          <a:ext cx="981075" cy="7429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22860" rIns="27432" bIns="22860" anchor="ctr" upright="1"/>
        <a:lstStyle/>
        <a:p>
          <a:pPr algn="ctr" rtl="0">
            <a:lnSpc>
              <a:spcPts val="1100"/>
            </a:lnSpc>
            <a:defRPr sz="1000"/>
          </a:pPr>
          <a:r>
            <a:rPr lang="en-CA" sz="1000" b="0" i="0" u="none" strike="noStrike" baseline="0">
              <a:solidFill>
                <a:srgbClr val="000000"/>
              </a:solidFill>
              <a:latin typeface="Arial"/>
              <a:cs typeface="Arial"/>
            </a:rPr>
            <a:t>Lookup Table</a:t>
          </a:r>
        </a:p>
        <a:p>
          <a:pPr algn="ctr" rtl="0">
            <a:lnSpc>
              <a:spcPts val="1100"/>
            </a:lnSpc>
            <a:defRPr sz="1000"/>
          </a:pPr>
          <a:r>
            <a:rPr lang="en-CA" sz="1000" b="0" i="0" u="none" strike="noStrike" baseline="0">
              <a:solidFill>
                <a:srgbClr val="000000"/>
              </a:solidFill>
              <a:latin typeface="Arial"/>
              <a:cs typeface="Arial"/>
            </a:rPr>
            <a:t>for cell H2</a:t>
          </a:r>
          <a:endParaRPr lang="en-CA"/>
        </a:p>
      </xdr:txBody>
    </xdr:sp>
    <xdr:clientData/>
  </xdr:twoCellAnchor>
  <xdr:twoCellAnchor>
    <xdr:from>
      <xdr:col>1</xdr:col>
      <xdr:colOff>123825</xdr:colOff>
      <xdr:row>1</xdr:row>
      <xdr:rowOff>152400</xdr:rowOff>
    </xdr:from>
    <xdr:to>
      <xdr:col>2</xdr:col>
      <xdr:colOff>819150</xdr:colOff>
      <xdr:row>4</xdr:row>
      <xdr:rowOff>19050</xdr:rowOff>
    </xdr:to>
    <xdr:pic>
      <xdr:nvPicPr>
        <xdr:cNvPr id="4194" name="Picture 17" descr="Description: https://intranet.transportation.alberta.ca/commu/Shared%20Documents/Transportation%20Logos/AB-Transportation%20Black%20RGB%20V.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323850"/>
          <a:ext cx="19145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119398</xdr:colOff>
      <xdr:row>24</xdr:row>
      <xdr:rowOff>50622</xdr:rowOff>
    </xdr:from>
    <xdr:to>
      <xdr:col>9</xdr:col>
      <xdr:colOff>1101573</xdr:colOff>
      <xdr:row>34</xdr:row>
      <xdr:rowOff>20777</xdr:rowOff>
    </xdr:to>
    <xdr:sp macro="" textlink="">
      <xdr:nvSpPr>
        <xdr:cNvPr id="7" name="Rectangle 6"/>
        <xdr:cNvSpPr/>
      </xdr:nvSpPr>
      <xdr:spPr>
        <a:xfrm rot="20270075">
          <a:off x="119398" y="6518097"/>
          <a:ext cx="9259400" cy="2446655"/>
        </a:xfrm>
        <a:prstGeom prst="rect">
          <a:avLst/>
        </a:prstGeom>
        <a:noFill/>
        <a:ln>
          <a:noFill/>
        </a:ln>
      </xdr:spPr>
      <xdr:txBody>
        <a:bodyPr wrap="square" lIns="91440" tIns="45720" rIns="91440" bIns="45720">
          <a:noAutofit/>
        </a:bodyPr>
        <a:lstStyle/>
        <a:p>
          <a:pPr marL="0" marR="0" algn="ctr">
            <a:spcBef>
              <a:spcPts val="0"/>
            </a:spcBef>
            <a:spcAft>
              <a:spcPts val="0"/>
            </a:spcAft>
          </a:pPr>
          <a:r>
            <a:rPr lang="en-US" sz="16000" b="1">
              <a:solidFill>
                <a:srgbClr val="7F7F7F">
                  <a:alpha val="19000"/>
                </a:srgbClr>
              </a:solidFill>
              <a:effectLst/>
              <a:latin typeface="Arial"/>
              <a:ea typeface="Times New Roman"/>
              <a:cs typeface="Times New Roman"/>
            </a:rPr>
            <a:t>SAMPLE</a:t>
          </a:r>
          <a:endParaRPr lang="en-CA" sz="16000">
            <a:effectLst/>
            <a:latin typeface="Times New Roman"/>
            <a:ea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63"/>
  <sheetViews>
    <sheetView tabSelected="1" view="pageBreakPreview" zoomScaleNormal="100" zoomScaleSheetLayoutView="100" workbookViewId="0">
      <selection activeCell="C54" sqref="C54:J56"/>
    </sheetView>
  </sheetViews>
  <sheetFormatPr defaultRowHeight="12.75"/>
  <cols>
    <col min="1" max="1" width="3.7109375" customWidth="1"/>
    <col min="2" max="2" width="18.28515625" customWidth="1"/>
    <col min="3" max="3" width="15.85546875" customWidth="1"/>
    <col min="4" max="8" width="14.7109375" customWidth="1"/>
    <col min="9" max="9" width="12.7109375" customWidth="1"/>
    <col min="10" max="10" width="18.7109375" customWidth="1"/>
  </cols>
  <sheetData>
    <row r="1" spans="2:17" ht="13.5" thickBot="1"/>
    <row r="2" spans="2:17" ht="53.25" customHeight="1" thickBot="1">
      <c r="B2" s="260" t="s">
        <v>67</v>
      </c>
      <c r="C2" s="261"/>
      <c r="D2" s="266" t="s">
        <v>113</v>
      </c>
      <c r="E2" s="267"/>
      <c r="F2" s="267"/>
      <c r="G2" s="267"/>
      <c r="H2" s="267"/>
      <c r="I2" s="267"/>
      <c r="J2" s="268"/>
    </row>
    <row r="3" spans="2:17" ht="21.75" customHeight="1">
      <c r="B3" s="262"/>
      <c r="C3" s="263"/>
      <c r="D3" s="269" t="s">
        <v>0</v>
      </c>
      <c r="E3" s="270"/>
      <c r="F3" s="270"/>
      <c r="G3" s="273"/>
      <c r="H3" s="273"/>
      <c r="I3" s="275"/>
      <c r="J3" s="101"/>
      <c r="L3" s="206" t="s">
        <v>91</v>
      </c>
      <c r="M3" s="207"/>
      <c r="N3" s="207"/>
      <c r="O3" s="207"/>
      <c r="P3" s="207"/>
      <c r="Q3" s="208"/>
    </row>
    <row r="4" spans="2:17" ht="12" customHeight="1">
      <c r="B4" s="262"/>
      <c r="C4" s="263"/>
      <c r="D4" s="269"/>
      <c r="E4" s="270"/>
      <c r="F4" s="270"/>
      <c r="G4" s="273"/>
      <c r="H4" s="273"/>
      <c r="I4" s="275"/>
      <c r="J4" s="101"/>
      <c r="L4" s="252"/>
      <c r="M4" s="253"/>
      <c r="N4" s="253"/>
      <c r="O4" s="253"/>
      <c r="P4" s="253"/>
      <c r="Q4" s="254"/>
    </row>
    <row r="5" spans="2:17" ht="21.75" customHeight="1">
      <c r="B5" s="262"/>
      <c r="C5" s="263"/>
      <c r="D5" s="269"/>
      <c r="E5" s="270"/>
      <c r="F5" s="270"/>
      <c r="G5" s="273"/>
      <c r="H5" s="273"/>
      <c r="I5" s="275"/>
      <c r="J5" s="101"/>
      <c r="L5" s="255" t="s">
        <v>88</v>
      </c>
      <c r="M5" s="256"/>
      <c r="N5" s="256"/>
      <c r="O5" s="256"/>
      <c r="P5" s="256"/>
      <c r="Q5" s="257"/>
    </row>
    <row r="6" spans="2:17" ht="14.25" customHeight="1" thickBot="1">
      <c r="B6" s="264"/>
      <c r="C6" s="265"/>
      <c r="D6" s="271"/>
      <c r="E6" s="272"/>
      <c r="F6" s="272"/>
      <c r="G6" s="274"/>
      <c r="H6" s="274"/>
      <c r="I6" s="276"/>
      <c r="J6" s="102"/>
      <c r="L6" s="255" t="s">
        <v>112</v>
      </c>
      <c r="M6" s="256"/>
      <c r="N6" s="256"/>
      <c r="O6" s="256"/>
      <c r="P6" s="256"/>
      <c r="Q6" s="257"/>
    </row>
    <row r="7" spans="2:17" s="1" customFormat="1" ht="23.25" customHeight="1">
      <c r="B7" s="58" t="s">
        <v>102</v>
      </c>
      <c r="C7" s="258"/>
      <c r="D7" s="259"/>
      <c r="E7" s="61" t="s">
        <v>105</v>
      </c>
      <c r="F7" s="27"/>
      <c r="G7" s="61" t="s">
        <v>108</v>
      </c>
      <c r="H7" s="28"/>
      <c r="I7" s="63" t="s">
        <v>1</v>
      </c>
      <c r="J7" s="29"/>
      <c r="L7" s="255"/>
      <c r="M7" s="256"/>
      <c r="N7" s="256"/>
      <c r="O7" s="256"/>
      <c r="P7" s="256"/>
      <c r="Q7" s="257"/>
    </row>
    <row r="8" spans="2:17" ht="23.25" customHeight="1" thickBot="1">
      <c r="B8" s="59" t="s">
        <v>103</v>
      </c>
      <c r="C8" s="243"/>
      <c r="D8" s="244"/>
      <c r="E8" s="62" t="s">
        <v>106</v>
      </c>
      <c r="F8" s="30"/>
      <c r="G8" s="62" t="s">
        <v>109</v>
      </c>
      <c r="H8" s="30"/>
      <c r="I8" s="64" t="s">
        <v>2</v>
      </c>
      <c r="J8" s="31"/>
      <c r="L8" s="245"/>
      <c r="M8" s="246"/>
      <c r="N8" s="246"/>
      <c r="O8" s="246"/>
      <c r="P8" s="246"/>
      <c r="Q8" s="247"/>
    </row>
    <row r="9" spans="2:17" ht="27.95" customHeight="1" thickBot="1">
      <c r="B9" s="60" t="s">
        <v>104</v>
      </c>
      <c r="C9" s="248"/>
      <c r="D9" s="249"/>
      <c r="E9" s="250" t="s">
        <v>107</v>
      </c>
      <c r="F9" s="251"/>
      <c r="G9" s="248"/>
      <c r="H9" s="249"/>
      <c r="I9" s="65" t="s">
        <v>5</v>
      </c>
      <c r="J9" s="32"/>
      <c r="L9" s="5"/>
      <c r="M9" s="6"/>
    </row>
    <row r="10" spans="2:17" ht="13.5" thickBot="1">
      <c r="B10" s="100"/>
      <c r="C10" s="100"/>
      <c r="D10" s="100"/>
      <c r="E10" s="100"/>
      <c r="F10" s="100"/>
      <c r="G10" s="100"/>
      <c r="H10" s="100"/>
      <c r="I10" s="100"/>
      <c r="J10" s="100"/>
    </row>
    <row r="11" spans="2:17" ht="23.25" customHeight="1">
      <c r="B11" s="234" t="s">
        <v>33</v>
      </c>
      <c r="C11" s="235"/>
      <c r="D11" s="51">
        <v>1</v>
      </c>
      <c r="E11" s="51">
        <v>2</v>
      </c>
      <c r="F11" s="51">
        <v>3</v>
      </c>
      <c r="G11" s="51">
        <v>4</v>
      </c>
      <c r="H11" s="52">
        <v>5</v>
      </c>
      <c r="I11" s="103"/>
      <c r="J11" s="103"/>
      <c r="L11" s="236"/>
      <c r="M11" s="236"/>
      <c r="N11" s="236"/>
      <c r="O11" s="236"/>
    </row>
    <row r="12" spans="2:17" ht="23.25" customHeight="1">
      <c r="B12" s="237" t="s">
        <v>6</v>
      </c>
      <c r="C12" s="238"/>
      <c r="D12" s="33"/>
      <c r="E12" s="33"/>
      <c r="F12" s="33"/>
      <c r="G12" s="33"/>
      <c r="H12" s="53"/>
      <c r="I12" s="103"/>
      <c r="J12" s="103"/>
      <c r="L12" s="239"/>
      <c r="M12" s="239"/>
      <c r="N12" s="239"/>
      <c r="O12" s="239"/>
    </row>
    <row r="13" spans="2:17" ht="23.25" customHeight="1" thickBot="1">
      <c r="B13" s="240" t="s">
        <v>7</v>
      </c>
      <c r="C13" s="241"/>
      <c r="D13" s="54"/>
      <c r="E13" s="54"/>
      <c r="F13" s="54"/>
      <c r="G13" s="54"/>
      <c r="H13" s="55"/>
      <c r="I13" s="103"/>
      <c r="J13" s="103"/>
      <c r="L13" s="242"/>
      <c r="M13" s="242"/>
      <c r="N13" s="242"/>
      <c r="O13" s="242"/>
    </row>
    <row r="14" spans="2:17" ht="9.9499999999999993" customHeight="1" thickBot="1">
      <c r="B14" s="133"/>
      <c r="C14" s="133"/>
      <c r="D14" s="134"/>
      <c r="E14" s="134"/>
      <c r="F14" s="134"/>
      <c r="G14" s="134"/>
      <c r="H14" s="134"/>
      <c r="I14" s="103"/>
      <c r="J14" s="103"/>
      <c r="L14" s="8"/>
      <c r="M14" s="8"/>
      <c r="N14" s="8"/>
      <c r="O14" s="8"/>
    </row>
    <row r="15" spans="2:17" ht="23.25" customHeight="1">
      <c r="B15" s="182" t="s">
        <v>8</v>
      </c>
      <c r="C15" s="183"/>
      <c r="D15" s="183"/>
      <c r="E15" s="183"/>
      <c r="F15" s="183"/>
      <c r="G15" s="183"/>
      <c r="H15" s="183"/>
      <c r="I15" s="19"/>
      <c r="J15" s="20"/>
      <c r="K15" s="7"/>
      <c r="L15" s="206" t="s">
        <v>47</v>
      </c>
      <c r="M15" s="207"/>
      <c r="N15" s="207"/>
      <c r="O15" s="207"/>
      <c r="P15" s="207"/>
      <c r="Q15" s="208"/>
    </row>
    <row r="16" spans="2:17" ht="23.25" customHeight="1" thickBot="1">
      <c r="B16" s="212" t="s">
        <v>92</v>
      </c>
      <c r="C16" s="213"/>
      <c r="D16" s="214"/>
      <c r="E16" s="38"/>
      <c r="F16" s="223"/>
      <c r="G16" s="224"/>
      <c r="H16" s="225"/>
      <c r="I16" s="10" t="s">
        <v>93</v>
      </c>
      <c r="J16" s="16" t="s">
        <v>9</v>
      </c>
      <c r="L16" s="209"/>
      <c r="M16" s="210"/>
      <c r="N16" s="210"/>
      <c r="O16" s="210"/>
      <c r="P16" s="210"/>
      <c r="Q16" s="211"/>
    </row>
    <row r="17" spans="2:17" ht="23.25" customHeight="1" thickBot="1">
      <c r="B17" s="215" t="s">
        <v>42</v>
      </c>
      <c r="C17" s="216"/>
      <c r="D17" s="88"/>
      <c r="E17" s="88"/>
      <c r="F17" s="88"/>
      <c r="G17" s="88"/>
      <c r="H17" s="88"/>
      <c r="I17" s="94" t="str">
        <f>IF(D17="","",SUM(D17:H17))</f>
        <v/>
      </c>
      <c r="J17" s="95" t="str">
        <f>IF(D17="","",AVERAGE(D17:H17))</f>
        <v/>
      </c>
      <c r="L17" s="217" t="s">
        <v>44</v>
      </c>
      <c r="M17" s="218"/>
      <c r="N17" s="218"/>
      <c r="O17" s="218"/>
      <c r="P17" s="218"/>
      <c r="Q17" s="219"/>
    </row>
    <row r="18" spans="2:17" ht="9.9499999999999993" customHeight="1" thickBot="1">
      <c r="B18" s="100"/>
      <c r="C18" s="100"/>
      <c r="D18" s="100"/>
      <c r="E18" s="100"/>
      <c r="F18" s="100"/>
      <c r="G18" s="100"/>
      <c r="H18" s="100"/>
      <c r="I18" s="100"/>
      <c r="J18" s="100"/>
      <c r="L18" s="220" t="s">
        <v>45</v>
      </c>
      <c r="M18" s="221"/>
      <c r="N18" s="221"/>
      <c r="O18" s="221"/>
      <c r="P18" s="221"/>
      <c r="Q18" s="222"/>
    </row>
    <row r="19" spans="2:17" ht="23.25" customHeight="1">
      <c r="B19" s="182" t="s">
        <v>10</v>
      </c>
      <c r="C19" s="226"/>
      <c r="D19" s="226"/>
      <c r="E19" s="226"/>
      <c r="F19" s="226"/>
      <c r="G19" s="226"/>
      <c r="H19" s="226"/>
      <c r="I19" s="21"/>
      <c r="J19" s="22"/>
      <c r="L19" s="220" t="s">
        <v>46</v>
      </c>
      <c r="M19" s="221"/>
      <c r="N19" s="221"/>
      <c r="O19" s="221"/>
      <c r="P19" s="221"/>
      <c r="Q19" s="222"/>
    </row>
    <row r="20" spans="2:17" ht="23.25" customHeight="1" thickBot="1">
      <c r="B20" s="232" t="s">
        <v>85</v>
      </c>
      <c r="C20" s="205"/>
      <c r="D20" s="233"/>
      <c r="E20" s="81"/>
      <c r="F20" s="204"/>
      <c r="G20" s="205"/>
      <c r="H20" s="233"/>
      <c r="I20" s="23" t="s">
        <v>94</v>
      </c>
      <c r="J20" s="24" t="s">
        <v>9</v>
      </c>
      <c r="L20" s="227"/>
      <c r="M20" s="228"/>
      <c r="N20" s="228"/>
      <c r="O20" s="228"/>
      <c r="P20" s="228"/>
      <c r="Q20" s="229"/>
    </row>
    <row r="21" spans="2:17" ht="23.25" customHeight="1" thickBot="1">
      <c r="B21" s="230" t="s">
        <v>43</v>
      </c>
      <c r="C21" s="231"/>
      <c r="D21" s="82"/>
      <c r="E21" s="82"/>
      <c r="F21" s="82"/>
      <c r="G21" s="82"/>
      <c r="H21" s="82"/>
      <c r="I21" s="96" t="str">
        <f>IF(D21="","",SUM(D21:H21))</f>
        <v/>
      </c>
      <c r="J21" s="97" t="str">
        <f>IF(D21="","",AVERAGE(D21:H21))</f>
        <v/>
      </c>
      <c r="L21" s="188" t="s">
        <v>48</v>
      </c>
      <c r="M21" s="189"/>
      <c r="N21" s="189"/>
      <c r="O21" s="189"/>
      <c r="P21" s="189"/>
      <c r="Q21" s="190"/>
    </row>
    <row r="22" spans="2:17" ht="9.9499999999999993" customHeight="1" thickBot="1">
      <c r="B22" s="100"/>
      <c r="C22" s="100"/>
      <c r="D22" s="100"/>
      <c r="E22" s="100"/>
      <c r="F22" s="100"/>
      <c r="G22" s="100"/>
      <c r="H22" s="100"/>
      <c r="I22" s="100"/>
      <c r="J22" s="100"/>
      <c r="L22" s="178" t="s">
        <v>34</v>
      </c>
      <c r="M22" s="179"/>
      <c r="N22" s="179"/>
      <c r="O22" s="179"/>
      <c r="P22" s="179"/>
      <c r="Q22" s="180"/>
    </row>
    <row r="23" spans="2:17" ht="23.25" customHeight="1">
      <c r="B23" s="182" t="s">
        <v>44</v>
      </c>
      <c r="C23" s="183"/>
      <c r="D23" s="183"/>
      <c r="E23" s="183"/>
      <c r="F23" s="183"/>
      <c r="G23" s="183"/>
      <c r="H23" s="183"/>
      <c r="I23" s="19"/>
      <c r="J23" s="20"/>
      <c r="L23" s="178" t="s">
        <v>35</v>
      </c>
      <c r="M23" s="179"/>
      <c r="N23" s="179"/>
      <c r="O23" s="179"/>
      <c r="P23" s="179"/>
      <c r="Q23" s="180"/>
    </row>
    <row r="24" spans="2:17" ht="23.25" customHeight="1">
      <c r="B24" s="202" t="s">
        <v>60</v>
      </c>
      <c r="C24" s="203"/>
      <c r="D24" s="204" t="s">
        <v>11</v>
      </c>
      <c r="E24" s="205"/>
      <c r="F24" s="205"/>
      <c r="G24" s="205"/>
      <c r="H24" s="205"/>
      <c r="I24" s="25" t="s">
        <v>9</v>
      </c>
      <c r="J24" s="75" t="s">
        <v>12</v>
      </c>
      <c r="L24" s="178" t="s">
        <v>36</v>
      </c>
      <c r="M24" s="179"/>
      <c r="N24" s="179"/>
      <c r="O24" s="179"/>
      <c r="P24" s="179"/>
      <c r="Q24" s="180"/>
    </row>
    <row r="25" spans="2:17" ht="20.100000000000001" customHeight="1">
      <c r="B25" s="197" t="s">
        <v>32</v>
      </c>
      <c r="C25" s="201"/>
      <c r="D25" s="67"/>
      <c r="E25" s="67"/>
      <c r="F25" s="67"/>
      <c r="G25" s="67"/>
      <c r="H25" s="68"/>
      <c r="I25" s="90" t="str">
        <f t="shared" ref="I25:I37" si="0">IF(D25="","",AVERAGE(D25:H25))</f>
        <v/>
      </c>
      <c r="J25" s="146"/>
      <c r="L25" s="178" t="s">
        <v>37</v>
      </c>
      <c r="M25" s="179"/>
      <c r="N25" s="179"/>
      <c r="O25" s="179"/>
      <c r="P25" s="179"/>
      <c r="Q25" s="180"/>
    </row>
    <row r="26" spans="2:17" ht="20.100000000000001" customHeight="1">
      <c r="B26" s="197" t="s">
        <v>13</v>
      </c>
      <c r="C26" s="198"/>
      <c r="D26" s="67"/>
      <c r="E26" s="67"/>
      <c r="F26" s="67"/>
      <c r="G26" s="67"/>
      <c r="H26" s="68"/>
      <c r="I26" s="90" t="str">
        <f t="shared" si="0"/>
        <v/>
      </c>
      <c r="J26" s="34"/>
      <c r="L26" s="178" t="s">
        <v>38</v>
      </c>
      <c r="M26" s="179"/>
      <c r="N26" s="179"/>
      <c r="O26" s="179"/>
      <c r="P26" s="179"/>
      <c r="Q26" s="180"/>
    </row>
    <row r="27" spans="2:17" ht="20.100000000000001" customHeight="1">
      <c r="B27" s="197" t="s">
        <v>14</v>
      </c>
      <c r="C27" s="198"/>
      <c r="D27" s="67"/>
      <c r="E27" s="67"/>
      <c r="F27" s="67"/>
      <c r="G27" s="67"/>
      <c r="H27" s="68"/>
      <c r="I27" s="90" t="str">
        <f t="shared" si="0"/>
        <v/>
      </c>
      <c r="J27" s="34"/>
      <c r="L27" s="178" t="s">
        <v>39</v>
      </c>
      <c r="M27" s="179"/>
      <c r="N27" s="179"/>
      <c r="O27" s="179"/>
      <c r="P27" s="179"/>
      <c r="Q27" s="180"/>
    </row>
    <row r="28" spans="2:17" ht="20.100000000000001" customHeight="1">
      <c r="B28" s="197" t="s">
        <v>15</v>
      </c>
      <c r="C28" s="198"/>
      <c r="D28" s="69"/>
      <c r="E28" s="69"/>
      <c r="F28" s="69"/>
      <c r="G28" s="69"/>
      <c r="H28" s="70"/>
      <c r="I28" s="90" t="str">
        <f t="shared" si="0"/>
        <v/>
      </c>
      <c r="J28" s="35"/>
      <c r="K28" s="11"/>
      <c r="L28" s="178" t="s">
        <v>40</v>
      </c>
      <c r="M28" s="179"/>
      <c r="N28" s="179"/>
      <c r="O28" s="179"/>
      <c r="P28" s="179"/>
      <c r="Q28" s="180"/>
    </row>
    <row r="29" spans="2:17" ht="20.100000000000001" customHeight="1">
      <c r="B29" s="197" t="s">
        <v>16</v>
      </c>
      <c r="C29" s="198"/>
      <c r="D29" s="69"/>
      <c r="E29" s="69"/>
      <c r="F29" s="69"/>
      <c r="G29" s="69"/>
      <c r="H29" s="70"/>
      <c r="I29" s="90" t="str">
        <f t="shared" si="0"/>
        <v/>
      </c>
      <c r="J29" s="35"/>
      <c r="L29" s="178" t="s">
        <v>41</v>
      </c>
      <c r="M29" s="179"/>
      <c r="N29" s="179"/>
      <c r="O29" s="179"/>
      <c r="P29" s="179"/>
      <c r="Q29" s="180"/>
    </row>
    <row r="30" spans="2:17" ht="20.100000000000001" customHeight="1" thickBot="1">
      <c r="B30" s="197" t="s">
        <v>17</v>
      </c>
      <c r="C30" s="198"/>
      <c r="D30" s="69"/>
      <c r="E30" s="69"/>
      <c r="F30" s="69"/>
      <c r="G30" s="69"/>
      <c r="H30" s="70"/>
      <c r="I30" s="90" t="str">
        <f t="shared" si="0"/>
        <v/>
      </c>
      <c r="J30" s="35"/>
      <c r="L30" s="194"/>
      <c r="M30" s="195"/>
      <c r="N30" s="195"/>
      <c r="O30" s="195"/>
      <c r="P30" s="195"/>
      <c r="Q30" s="196"/>
    </row>
    <row r="31" spans="2:17" ht="20.100000000000001" customHeight="1">
      <c r="B31" s="197" t="s">
        <v>18</v>
      </c>
      <c r="C31" s="198"/>
      <c r="D31" s="69"/>
      <c r="E31" s="69"/>
      <c r="F31" s="69"/>
      <c r="G31" s="69"/>
      <c r="H31" s="70"/>
      <c r="I31" s="90" t="str">
        <f t="shared" si="0"/>
        <v/>
      </c>
      <c r="J31" s="35"/>
      <c r="L31" s="188" t="s">
        <v>49</v>
      </c>
      <c r="M31" s="189"/>
      <c r="N31" s="189"/>
      <c r="O31" s="189"/>
      <c r="P31" s="189"/>
      <c r="Q31" s="190"/>
    </row>
    <row r="32" spans="2:17" ht="20.100000000000001" customHeight="1">
      <c r="B32" s="197" t="s">
        <v>19</v>
      </c>
      <c r="C32" s="198"/>
      <c r="D32" s="69"/>
      <c r="E32" s="69"/>
      <c r="F32" s="69"/>
      <c r="G32" s="69"/>
      <c r="H32" s="70"/>
      <c r="I32" s="90" t="str">
        <f t="shared" si="0"/>
        <v/>
      </c>
      <c r="J32" s="35"/>
      <c r="L32" s="178" t="s">
        <v>50</v>
      </c>
      <c r="M32" s="179"/>
      <c r="N32" s="179"/>
      <c r="O32" s="179"/>
      <c r="P32" s="179"/>
      <c r="Q32" s="180"/>
    </row>
    <row r="33" spans="2:17" ht="20.100000000000001" customHeight="1">
      <c r="B33" s="197">
        <v>630</v>
      </c>
      <c r="C33" s="198"/>
      <c r="D33" s="69"/>
      <c r="E33" s="69"/>
      <c r="F33" s="69"/>
      <c r="G33" s="69"/>
      <c r="H33" s="70"/>
      <c r="I33" s="90" t="str">
        <f t="shared" si="0"/>
        <v/>
      </c>
      <c r="J33" s="35"/>
      <c r="L33" s="178" t="s">
        <v>51</v>
      </c>
      <c r="M33" s="179"/>
      <c r="N33" s="179"/>
      <c r="O33" s="179"/>
      <c r="P33" s="179"/>
      <c r="Q33" s="180"/>
    </row>
    <row r="34" spans="2:17" ht="20.100000000000001" customHeight="1">
      <c r="B34" s="197">
        <v>315</v>
      </c>
      <c r="C34" s="198"/>
      <c r="D34" s="69"/>
      <c r="E34" s="69"/>
      <c r="F34" s="69"/>
      <c r="G34" s="69"/>
      <c r="H34" s="70"/>
      <c r="I34" s="90" t="str">
        <f t="shared" si="0"/>
        <v/>
      </c>
      <c r="J34" s="35"/>
      <c r="L34" s="178" t="s">
        <v>52</v>
      </c>
      <c r="M34" s="179"/>
      <c r="N34" s="179"/>
      <c r="O34" s="179"/>
      <c r="P34" s="179"/>
      <c r="Q34" s="180"/>
    </row>
    <row r="35" spans="2:17" ht="20.100000000000001" customHeight="1">
      <c r="B35" s="197">
        <v>160</v>
      </c>
      <c r="C35" s="198"/>
      <c r="D35" s="71"/>
      <c r="E35" s="71"/>
      <c r="F35" s="71"/>
      <c r="G35" s="71"/>
      <c r="H35" s="72"/>
      <c r="I35" s="91" t="str">
        <f t="shared" si="0"/>
        <v/>
      </c>
      <c r="J35" s="36"/>
      <c r="L35" s="178" t="s">
        <v>53</v>
      </c>
      <c r="M35" s="179"/>
      <c r="N35" s="179"/>
      <c r="O35" s="179"/>
      <c r="P35" s="179"/>
      <c r="Q35" s="180"/>
    </row>
    <row r="36" spans="2:17" ht="20.100000000000001" customHeight="1" thickBot="1">
      <c r="B36" s="199">
        <v>80</v>
      </c>
      <c r="C36" s="200"/>
      <c r="D36" s="73"/>
      <c r="E36" s="73"/>
      <c r="F36" s="73"/>
      <c r="G36" s="73"/>
      <c r="H36" s="74"/>
      <c r="I36" s="92" t="str">
        <f t="shared" si="0"/>
        <v/>
      </c>
      <c r="J36" s="37"/>
      <c r="L36" s="178" t="s">
        <v>54</v>
      </c>
      <c r="M36" s="179"/>
      <c r="N36" s="179"/>
      <c r="O36" s="179"/>
      <c r="P36" s="179"/>
      <c r="Q36" s="180"/>
    </row>
    <row r="37" spans="2:17" ht="23.25" customHeight="1" thickTop="1" thickBot="1">
      <c r="B37" s="176" t="s">
        <v>61</v>
      </c>
      <c r="C37" s="177"/>
      <c r="D37" s="78"/>
      <c r="E37" s="78"/>
      <c r="F37" s="78"/>
      <c r="G37" s="78"/>
      <c r="H37" s="79"/>
      <c r="I37" s="93" t="str">
        <f t="shared" si="0"/>
        <v/>
      </c>
      <c r="J37" s="77"/>
      <c r="L37" s="178" t="s">
        <v>55</v>
      </c>
      <c r="M37" s="179"/>
      <c r="N37" s="179"/>
      <c r="O37" s="179"/>
      <c r="P37" s="179"/>
      <c r="Q37" s="180"/>
    </row>
    <row r="38" spans="2:17" ht="9.9499999999999993" customHeight="1" thickBot="1">
      <c r="B38" s="106"/>
      <c r="C38" s="107"/>
      <c r="D38" s="108"/>
      <c r="E38" s="108"/>
      <c r="F38" s="108"/>
      <c r="G38" s="108"/>
      <c r="H38" s="108"/>
      <c r="I38" s="109"/>
      <c r="J38" s="108"/>
      <c r="L38" s="178" t="s">
        <v>56</v>
      </c>
      <c r="M38" s="179"/>
      <c r="N38" s="179"/>
      <c r="O38" s="179"/>
      <c r="P38" s="179"/>
      <c r="Q38" s="180"/>
    </row>
    <row r="39" spans="2:17" ht="23.25" customHeight="1">
      <c r="B39" s="182" t="s">
        <v>78</v>
      </c>
      <c r="C39" s="183"/>
      <c r="D39" s="183"/>
      <c r="E39" s="183"/>
      <c r="F39" s="183"/>
      <c r="G39" s="183"/>
      <c r="H39" s="183"/>
      <c r="I39" s="183"/>
      <c r="J39" s="184"/>
      <c r="L39" s="178" t="s">
        <v>57</v>
      </c>
      <c r="M39" s="179"/>
      <c r="N39" s="179"/>
      <c r="O39" s="179"/>
      <c r="P39" s="179"/>
      <c r="Q39" s="180"/>
    </row>
    <row r="40" spans="2:17" ht="20.100000000000001" customHeight="1">
      <c r="B40" s="135"/>
      <c r="C40" s="136" t="s">
        <v>95</v>
      </c>
      <c r="D40" s="111"/>
      <c r="E40" s="111"/>
      <c r="F40" s="111"/>
      <c r="G40" s="137"/>
      <c r="H40" s="9" t="s">
        <v>20</v>
      </c>
      <c r="I40" s="9" t="s">
        <v>21</v>
      </c>
      <c r="J40" s="13" t="s">
        <v>22</v>
      </c>
      <c r="L40" s="178" t="s">
        <v>58</v>
      </c>
      <c r="M40" s="179"/>
      <c r="N40" s="179"/>
      <c r="O40" s="179"/>
      <c r="P40" s="179"/>
      <c r="Q40" s="180"/>
    </row>
    <row r="41" spans="2:17" ht="20.100000000000001" customHeight="1">
      <c r="B41" s="83" t="str">
        <f>IF($F$8="","",$F$8)</f>
        <v/>
      </c>
      <c r="C41" s="84" t="s">
        <v>89</v>
      </c>
      <c r="D41" s="84"/>
      <c r="E41" s="84"/>
      <c r="F41" s="84"/>
      <c r="G41" s="85"/>
      <c r="H41" s="38"/>
      <c r="I41" s="38"/>
      <c r="J41" s="39"/>
      <c r="L41" s="178" t="s">
        <v>59</v>
      </c>
      <c r="M41" s="179"/>
      <c r="N41" s="179"/>
      <c r="O41" s="179"/>
      <c r="P41" s="179"/>
      <c r="Q41" s="180"/>
    </row>
    <row r="42" spans="2:17" ht="20.100000000000001" customHeight="1" thickBot="1">
      <c r="B42" s="83" t="str">
        <f>IF($F$8="","",$F$8)</f>
        <v/>
      </c>
      <c r="C42" s="84" t="s">
        <v>87</v>
      </c>
      <c r="D42" s="84"/>
      <c r="E42" s="84"/>
      <c r="F42" s="84"/>
      <c r="G42" s="85"/>
      <c r="H42" s="40"/>
      <c r="I42" s="40"/>
      <c r="J42" s="41"/>
      <c r="L42" s="185"/>
      <c r="M42" s="186"/>
      <c r="N42" s="186"/>
      <c r="O42" s="186"/>
      <c r="P42" s="186"/>
      <c r="Q42" s="187"/>
    </row>
    <row r="43" spans="2:17" ht="20.100000000000001" customHeight="1">
      <c r="B43" s="110" t="s">
        <v>83</v>
      </c>
      <c r="C43" s="111"/>
      <c r="D43" s="111"/>
      <c r="E43" s="111"/>
      <c r="F43" s="112"/>
      <c r="G43" s="111"/>
      <c r="H43" s="113" t="s">
        <v>80</v>
      </c>
      <c r="I43" s="114" t="s">
        <v>79</v>
      </c>
      <c r="J43" s="42" t="str">
        <f>IF(H41="","",IF($G$3="ACP Density",((H41+I41+J41+I17)/8),""))</f>
        <v/>
      </c>
      <c r="L43" s="188" t="s">
        <v>76</v>
      </c>
      <c r="M43" s="189"/>
      <c r="N43" s="189"/>
      <c r="O43" s="189"/>
      <c r="P43" s="189"/>
      <c r="Q43" s="190"/>
    </row>
    <row r="44" spans="2:17" ht="20.100000000000001" customHeight="1">
      <c r="B44" s="110" t="s">
        <v>84</v>
      </c>
      <c r="C44" s="111"/>
      <c r="D44" s="111"/>
      <c r="E44" s="111"/>
      <c r="F44" s="112"/>
      <c r="G44" s="111"/>
      <c r="H44" s="113" t="s">
        <v>81</v>
      </c>
      <c r="I44" s="114" t="s">
        <v>63</v>
      </c>
      <c r="J44" s="43" t="str">
        <f>IF(H42="","",IF($G$3="Asphalt Content",((H42+I42+J42+I21)/8),""))</f>
        <v/>
      </c>
      <c r="L44" s="191" t="s">
        <v>77</v>
      </c>
      <c r="M44" s="192"/>
      <c r="N44" s="192"/>
      <c r="O44" s="192"/>
      <c r="P44" s="192"/>
      <c r="Q44" s="193"/>
    </row>
    <row r="45" spans="2:17" ht="20.100000000000001" customHeight="1">
      <c r="B45" s="110" t="s">
        <v>23</v>
      </c>
      <c r="C45" s="111"/>
      <c r="D45" s="111"/>
      <c r="E45" s="111"/>
      <c r="F45" s="111"/>
      <c r="G45" s="111"/>
      <c r="H45" s="111"/>
      <c r="I45" s="114" t="s">
        <v>63</v>
      </c>
      <c r="J45" s="41"/>
      <c r="K45" s="12"/>
      <c r="L45" s="191"/>
      <c r="M45" s="192"/>
      <c r="N45" s="192"/>
      <c r="O45" s="192"/>
      <c r="P45" s="192"/>
      <c r="Q45" s="193"/>
    </row>
    <row r="46" spans="2:17" ht="20.100000000000001" customHeight="1">
      <c r="B46" s="110" t="s">
        <v>24</v>
      </c>
      <c r="C46" s="111"/>
      <c r="D46" s="111"/>
      <c r="E46" s="111"/>
      <c r="F46" s="111"/>
      <c r="G46" s="111"/>
      <c r="H46" s="113" t="s">
        <v>25</v>
      </c>
      <c r="I46" s="114" t="s">
        <v>63</v>
      </c>
      <c r="J46" s="43" t="str">
        <f>IF(J44="","",IF($G$3="Asphalt Content",J45-J44,""))</f>
        <v/>
      </c>
      <c r="L46" s="178" t="s">
        <v>51</v>
      </c>
      <c r="M46" s="179"/>
      <c r="N46" s="179"/>
      <c r="O46" s="179"/>
      <c r="P46" s="179"/>
      <c r="Q46" s="180"/>
    </row>
    <row r="47" spans="2:17" ht="20.100000000000001" customHeight="1" thickBot="1">
      <c r="B47" s="110" t="s">
        <v>86</v>
      </c>
      <c r="C47" s="111"/>
      <c r="D47" s="111"/>
      <c r="E47" s="111"/>
      <c r="F47" s="111"/>
      <c r="G47" s="111"/>
      <c r="H47" s="113" t="s">
        <v>26</v>
      </c>
      <c r="I47" s="114" t="s">
        <v>63</v>
      </c>
      <c r="J47" s="44" t="str">
        <f>IF(G3="ACP Density",100*J43/E16,"")</f>
        <v/>
      </c>
      <c r="L47" s="194" t="s">
        <v>52</v>
      </c>
      <c r="M47" s="195"/>
      <c r="N47" s="195"/>
      <c r="O47" s="195"/>
      <c r="P47" s="195"/>
      <c r="Q47" s="196"/>
    </row>
    <row r="48" spans="2:17" ht="20.100000000000001" customHeight="1">
      <c r="B48" s="110" t="s">
        <v>62</v>
      </c>
      <c r="C48" s="111"/>
      <c r="D48" s="111"/>
      <c r="E48" s="111"/>
      <c r="F48" s="111"/>
      <c r="G48" s="115"/>
      <c r="H48" s="113" t="s">
        <v>27</v>
      </c>
      <c r="I48" s="114" t="s">
        <v>64</v>
      </c>
      <c r="J48" s="45"/>
      <c r="L48" t="s">
        <v>82</v>
      </c>
    </row>
    <row r="49" spans="2:18" ht="20.100000000000001" customHeight="1">
      <c r="B49" s="110" t="s">
        <v>28</v>
      </c>
      <c r="C49" s="111"/>
      <c r="D49" s="111"/>
      <c r="E49" s="111"/>
      <c r="F49" s="111"/>
      <c r="G49" s="111"/>
      <c r="H49" s="111"/>
      <c r="I49" s="114" t="s">
        <v>65</v>
      </c>
      <c r="J49" s="46"/>
      <c r="L49" t="s">
        <v>71</v>
      </c>
    </row>
    <row r="50" spans="2:18" ht="20.100000000000001" customHeight="1" thickBot="1">
      <c r="B50" s="116" t="s">
        <v>29</v>
      </c>
      <c r="C50" s="117"/>
      <c r="D50" s="117"/>
      <c r="E50" s="117"/>
      <c r="F50" s="117"/>
      <c r="G50" s="117"/>
      <c r="H50" s="118" t="s">
        <v>30</v>
      </c>
      <c r="I50" s="119" t="s">
        <v>66</v>
      </c>
      <c r="J50" s="47" t="str">
        <f>IF(J49="","",J49*J48)</f>
        <v/>
      </c>
      <c r="L50" s="15" t="s">
        <v>70</v>
      </c>
    </row>
    <row r="51" spans="2:18" ht="11.1" customHeight="1" thickBot="1">
      <c r="B51" s="120"/>
      <c r="C51" s="121"/>
      <c r="D51" s="121"/>
      <c r="E51" s="121"/>
      <c r="F51" s="121"/>
      <c r="G51" s="121"/>
      <c r="H51" s="122"/>
      <c r="I51" s="122"/>
      <c r="J51" s="138"/>
      <c r="K51" s="181" t="s">
        <v>72</v>
      </c>
      <c r="L51" s="161" t="s">
        <v>73</v>
      </c>
      <c r="M51" s="161"/>
      <c r="N51" s="161"/>
      <c r="O51" s="161"/>
      <c r="P51" s="161"/>
      <c r="Q51" s="161"/>
      <c r="R51" s="161"/>
    </row>
    <row r="52" spans="2:18" ht="23.25" customHeight="1">
      <c r="B52" s="48" t="s">
        <v>90</v>
      </c>
      <c r="C52" s="49"/>
      <c r="D52" s="49"/>
      <c r="E52" s="49"/>
      <c r="F52" s="49"/>
      <c r="G52" s="49"/>
      <c r="H52" s="49"/>
      <c r="I52" s="49"/>
      <c r="J52" s="50"/>
      <c r="K52" s="181"/>
      <c r="L52" s="161"/>
      <c r="M52" s="161"/>
      <c r="N52" s="161"/>
      <c r="O52" s="161"/>
      <c r="P52" s="161"/>
      <c r="Q52" s="161"/>
      <c r="R52" s="161"/>
    </row>
    <row r="53" spans="2:18" ht="23.25" customHeight="1" thickBot="1">
      <c r="B53" s="123" t="s">
        <v>68</v>
      </c>
      <c r="C53" s="121"/>
      <c r="D53" s="157" t="s">
        <v>100</v>
      </c>
      <c r="E53" s="157"/>
      <c r="F53" s="157"/>
      <c r="G53" s="157" t="s">
        <v>99</v>
      </c>
      <c r="H53" s="157"/>
      <c r="I53" s="158" t="s">
        <v>69</v>
      </c>
      <c r="J53" s="159"/>
      <c r="L53" s="161"/>
      <c r="M53" s="161"/>
      <c r="N53" s="161"/>
      <c r="O53" s="161"/>
      <c r="P53" s="161"/>
      <c r="Q53" s="161"/>
      <c r="R53" s="161"/>
    </row>
    <row r="54" spans="2:18" ht="20.100000000000001" customHeight="1">
      <c r="B54" s="149" t="s">
        <v>101</v>
      </c>
      <c r="C54" s="167"/>
      <c r="D54" s="168"/>
      <c r="E54" s="168"/>
      <c r="F54" s="168"/>
      <c r="G54" s="168"/>
      <c r="H54" s="168"/>
      <c r="I54" s="168"/>
      <c r="J54" s="169"/>
      <c r="L54" s="160" t="s">
        <v>74</v>
      </c>
      <c r="M54" s="160"/>
      <c r="N54" s="160"/>
      <c r="O54" s="160"/>
      <c r="P54" s="160"/>
      <c r="Q54" s="160"/>
      <c r="R54" s="160"/>
    </row>
    <row r="55" spans="2:18" ht="20.100000000000001" customHeight="1">
      <c r="B55" s="147"/>
      <c r="C55" s="170"/>
      <c r="D55" s="171"/>
      <c r="E55" s="171"/>
      <c r="F55" s="171"/>
      <c r="G55" s="171"/>
      <c r="H55" s="171"/>
      <c r="I55" s="171"/>
      <c r="J55" s="172"/>
      <c r="L55" s="160"/>
      <c r="M55" s="160"/>
      <c r="N55" s="160"/>
      <c r="O55" s="160"/>
      <c r="P55" s="160"/>
      <c r="Q55" s="160"/>
      <c r="R55" s="160"/>
    </row>
    <row r="56" spans="2:18" ht="20.100000000000001" customHeight="1">
      <c r="B56" s="148"/>
      <c r="C56" s="173"/>
      <c r="D56" s="174"/>
      <c r="E56" s="174"/>
      <c r="F56" s="174"/>
      <c r="G56" s="174"/>
      <c r="H56" s="174"/>
      <c r="I56" s="174"/>
      <c r="J56" s="175"/>
      <c r="L56" s="161" t="s">
        <v>75</v>
      </c>
      <c r="M56" s="161"/>
      <c r="N56" s="161"/>
      <c r="O56" s="161"/>
      <c r="P56" s="161"/>
      <c r="Q56" s="161"/>
      <c r="R56" s="161"/>
    </row>
    <row r="57" spans="2:18" ht="15" customHeight="1">
      <c r="B57" s="124"/>
      <c r="C57" s="125"/>
      <c r="D57" s="126"/>
      <c r="E57" s="126"/>
      <c r="F57" s="126"/>
      <c r="G57" s="126"/>
      <c r="H57" s="126"/>
      <c r="I57" s="126"/>
      <c r="J57" s="127" t="s">
        <v>110</v>
      </c>
      <c r="L57" s="161"/>
      <c r="M57" s="161"/>
      <c r="N57" s="161"/>
      <c r="O57" s="161"/>
      <c r="P57" s="161"/>
      <c r="Q57" s="161"/>
      <c r="R57" s="161"/>
    </row>
    <row r="58" spans="2:18" ht="23.45" customHeight="1" thickBot="1">
      <c r="B58" s="162"/>
      <c r="C58" s="163"/>
      <c r="D58" s="143"/>
      <c r="E58" s="164"/>
      <c r="F58" s="164"/>
      <c r="G58" s="143"/>
      <c r="H58" s="165"/>
      <c r="I58" s="165"/>
      <c r="J58" s="166"/>
    </row>
    <row r="59" spans="2:18" ht="23.45" customHeight="1" thickBot="1">
      <c r="B59" s="153" t="s">
        <v>3</v>
      </c>
      <c r="C59" s="154"/>
      <c r="D59" s="129"/>
      <c r="E59" s="154" t="s">
        <v>4</v>
      </c>
      <c r="F59" s="154"/>
      <c r="G59" s="129"/>
      <c r="H59" s="155" t="s">
        <v>31</v>
      </c>
      <c r="I59" s="155"/>
      <c r="J59" s="156"/>
    </row>
    <row r="60" spans="2:18" ht="23.45" customHeight="1">
      <c r="B60" s="142" t="s">
        <v>119</v>
      </c>
      <c r="C60" s="143"/>
      <c r="D60" s="143"/>
      <c r="E60" s="143"/>
      <c r="F60" s="143"/>
      <c r="G60" s="144"/>
      <c r="H60" s="143"/>
      <c r="I60" s="143"/>
      <c r="J60" s="145" t="s">
        <v>111</v>
      </c>
    </row>
    <row r="61" spans="2:18" ht="23.45" customHeight="1">
      <c r="C61" s="3"/>
      <c r="D61" s="3"/>
      <c r="E61" s="3"/>
      <c r="F61" s="3"/>
      <c r="G61" s="3"/>
      <c r="H61" s="3"/>
      <c r="I61" s="3"/>
      <c r="K61" s="18"/>
    </row>
    <row r="62" spans="2:18" ht="23.45" customHeight="1">
      <c r="D62" s="4"/>
      <c r="G62" s="4"/>
    </row>
    <row r="63" spans="2:18">
      <c r="D63" s="2"/>
      <c r="G63" s="2"/>
    </row>
  </sheetData>
  <sheetProtection sheet="1" scenarios="1" formatCells="0" formatColumns="0" formatRows="0"/>
  <mergeCells count="92">
    <mergeCell ref="L3:Q4"/>
    <mergeCell ref="L5:Q5"/>
    <mergeCell ref="L6:Q6"/>
    <mergeCell ref="C7:D7"/>
    <mergeCell ref="L7:Q7"/>
    <mergeCell ref="B2:C6"/>
    <mergeCell ref="D2:J2"/>
    <mergeCell ref="D3:F6"/>
    <mergeCell ref="G3:H6"/>
    <mergeCell ref="I3:I6"/>
    <mergeCell ref="C8:D8"/>
    <mergeCell ref="L8:Q8"/>
    <mergeCell ref="C9:D9"/>
    <mergeCell ref="E9:F9"/>
    <mergeCell ref="G9:H9"/>
    <mergeCell ref="B11:C11"/>
    <mergeCell ref="L11:O11"/>
    <mergeCell ref="B12:C12"/>
    <mergeCell ref="L12:O12"/>
    <mergeCell ref="B13:C13"/>
    <mergeCell ref="L13:O13"/>
    <mergeCell ref="L22:Q22"/>
    <mergeCell ref="B15:H15"/>
    <mergeCell ref="L15:Q16"/>
    <mergeCell ref="B16:D16"/>
    <mergeCell ref="B17:C17"/>
    <mergeCell ref="L17:Q17"/>
    <mergeCell ref="L18:Q18"/>
    <mergeCell ref="F16:H16"/>
    <mergeCell ref="B19:H19"/>
    <mergeCell ref="L19:Q19"/>
    <mergeCell ref="L20:Q20"/>
    <mergeCell ref="B21:C21"/>
    <mergeCell ref="L21:Q21"/>
    <mergeCell ref="B20:D20"/>
    <mergeCell ref="F20:H20"/>
    <mergeCell ref="B23:H23"/>
    <mergeCell ref="L23:Q23"/>
    <mergeCell ref="B24:C24"/>
    <mergeCell ref="D24:H24"/>
    <mergeCell ref="L24:Q24"/>
    <mergeCell ref="B26:C26"/>
    <mergeCell ref="L26:Q26"/>
    <mergeCell ref="B25:C25"/>
    <mergeCell ref="L25:Q25"/>
    <mergeCell ref="B27:C27"/>
    <mergeCell ref="L27:Q27"/>
    <mergeCell ref="B28:C28"/>
    <mergeCell ref="L28:Q28"/>
    <mergeCell ref="B29:C29"/>
    <mergeCell ref="L29:Q29"/>
    <mergeCell ref="B30:C30"/>
    <mergeCell ref="L30:Q30"/>
    <mergeCell ref="B31:C31"/>
    <mergeCell ref="L31:Q31"/>
    <mergeCell ref="B32:C32"/>
    <mergeCell ref="L32:Q32"/>
    <mergeCell ref="B33:C33"/>
    <mergeCell ref="L33:Q33"/>
    <mergeCell ref="B34:C34"/>
    <mergeCell ref="L34:Q34"/>
    <mergeCell ref="B35:C35"/>
    <mergeCell ref="L35:Q35"/>
    <mergeCell ref="B36:C36"/>
    <mergeCell ref="L36:Q36"/>
    <mergeCell ref="B37:C37"/>
    <mergeCell ref="L37:Q37"/>
    <mergeCell ref="K51:K52"/>
    <mergeCell ref="L51:R53"/>
    <mergeCell ref="L38:Q38"/>
    <mergeCell ref="B39:J39"/>
    <mergeCell ref="L39:Q39"/>
    <mergeCell ref="L40:Q40"/>
    <mergeCell ref="L41:Q41"/>
    <mergeCell ref="L42:Q42"/>
    <mergeCell ref="L43:Q43"/>
    <mergeCell ref="L44:Q44"/>
    <mergeCell ref="L45:Q45"/>
    <mergeCell ref="L46:Q46"/>
    <mergeCell ref="L47:Q47"/>
    <mergeCell ref="L54:R55"/>
    <mergeCell ref="L56:R57"/>
    <mergeCell ref="B58:C58"/>
    <mergeCell ref="E58:F58"/>
    <mergeCell ref="H58:J58"/>
    <mergeCell ref="C54:J56"/>
    <mergeCell ref="B59:C59"/>
    <mergeCell ref="E59:F59"/>
    <mergeCell ref="H59:J59"/>
    <mergeCell ref="D53:F53"/>
    <mergeCell ref="G53:H53"/>
    <mergeCell ref="I53:J53"/>
  </mergeCells>
  <dataValidations count="5">
    <dataValidation type="decimal" allowBlank="1" showInputMessage="1" sqref="L15:Q16 L17:L47 L3:Q4 L5:L8">
      <formula1>111</formula1>
      <formula2>222</formula2>
    </dataValidation>
    <dataValidation type="list" allowBlank="1" showInputMessage="1" showErrorMessage="1" sqref="B23:H23">
      <formula1>$L$17:$L$19</formula1>
    </dataValidation>
    <dataValidation type="list" allowBlank="1" showInputMessage="1" sqref="G3:H6">
      <formula1>$L$22:$L$30</formula1>
    </dataValidation>
    <dataValidation type="list" allowBlank="1" showInputMessage="1" sqref="I3:I6">
      <formula1>$L$32:$L$42</formula1>
    </dataValidation>
    <dataValidation type="list" allowBlank="1" showInputMessage="1" showErrorMessage="1" sqref="J9">
      <formula1>$L$5:$L$8</formula1>
    </dataValidation>
  </dataValidations>
  <printOptions horizontalCentered="1" verticalCentered="1"/>
  <pageMargins left="0" right="0" top="0" bottom="0" header="0.5" footer="0.5"/>
  <pageSetup scale="64" orientation="portrait" r:id="rId1"/>
  <headerFooter alignWithMargins="0"/>
  <ignoredErrors>
    <ignoredError sqref="I33:I36"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63"/>
  <sheetViews>
    <sheetView view="pageBreakPreview" zoomScaleNormal="100" zoomScaleSheetLayoutView="100" workbookViewId="0">
      <selection activeCell="C57" sqref="C57"/>
    </sheetView>
  </sheetViews>
  <sheetFormatPr defaultRowHeight="12.75"/>
  <cols>
    <col min="1" max="1" width="3.7109375" customWidth="1"/>
    <col min="2" max="2" width="18.28515625" customWidth="1"/>
    <col min="3" max="3" width="15.85546875" customWidth="1"/>
    <col min="4" max="8" width="14.7109375" customWidth="1"/>
    <col min="9" max="9" width="12.7109375" customWidth="1"/>
    <col min="10" max="10" width="18.7109375" customWidth="1"/>
  </cols>
  <sheetData>
    <row r="1" spans="2:17" ht="13.5" thickBot="1"/>
    <row r="2" spans="2:17" ht="53.25" customHeight="1" thickBot="1">
      <c r="B2" s="260" t="s">
        <v>67</v>
      </c>
      <c r="C2" s="261"/>
      <c r="D2" s="266" t="s">
        <v>113</v>
      </c>
      <c r="E2" s="267"/>
      <c r="F2" s="267"/>
      <c r="G2" s="267"/>
      <c r="H2" s="267"/>
      <c r="I2" s="267"/>
      <c r="J2" s="268"/>
    </row>
    <row r="3" spans="2:17" ht="21.75" customHeight="1">
      <c r="B3" s="262"/>
      <c r="C3" s="263"/>
      <c r="D3" s="269" t="s">
        <v>0</v>
      </c>
      <c r="E3" s="270"/>
      <c r="F3" s="270"/>
      <c r="G3" s="273" t="s">
        <v>36</v>
      </c>
      <c r="H3" s="273"/>
      <c r="I3" s="275" t="s">
        <v>51</v>
      </c>
      <c r="J3" s="101"/>
      <c r="L3" s="206" t="s">
        <v>91</v>
      </c>
      <c r="M3" s="207"/>
      <c r="N3" s="207"/>
      <c r="O3" s="207"/>
      <c r="P3" s="207"/>
      <c r="Q3" s="208"/>
    </row>
    <row r="4" spans="2:17" ht="12" customHeight="1">
      <c r="B4" s="262"/>
      <c r="C4" s="263"/>
      <c r="D4" s="269"/>
      <c r="E4" s="270"/>
      <c r="F4" s="270"/>
      <c r="G4" s="273"/>
      <c r="H4" s="273"/>
      <c r="I4" s="275"/>
      <c r="J4" s="101"/>
      <c r="L4" s="252"/>
      <c r="M4" s="253"/>
      <c r="N4" s="253"/>
      <c r="O4" s="253"/>
      <c r="P4" s="253"/>
      <c r="Q4" s="254"/>
    </row>
    <row r="5" spans="2:17" ht="21.75" customHeight="1">
      <c r="B5" s="262"/>
      <c r="C5" s="263"/>
      <c r="D5" s="269"/>
      <c r="E5" s="270"/>
      <c r="F5" s="270"/>
      <c r="G5" s="273"/>
      <c r="H5" s="273"/>
      <c r="I5" s="275"/>
      <c r="J5" s="101"/>
      <c r="L5" s="255" t="s">
        <v>88</v>
      </c>
      <c r="M5" s="256"/>
      <c r="N5" s="256"/>
      <c r="O5" s="256"/>
      <c r="P5" s="256"/>
      <c r="Q5" s="257"/>
    </row>
    <row r="6" spans="2:17" ht="14.25" customHeight="1" thickBot="1">
      <c r="B6" s="264"/>
      <c r="C6" s="265"/>
      <c r="D6" s="271"/>
      <c r="E6" s="272"/>
      <c r="F6" s="272"/>
      <c r="G6" s="274"/>
      <c r="H6" s="274"/>
      <c r="I6" s="276"/>
      <c r="J6" s="102"/>
      <c r="L6" s="255" t="s">
        <v>112</v>
      </c>
      <c r="M6" s="256"/>
      <c r="N6" s="256"/>
      <c r="O6" s="256"/>
      <c r="P6" s="256"/>
      <c r="Q6" s="257"/>
    </row>
    <row r="7" spans="2:17" s="1" customFormat="1" ht="23.25" customHeight="1">
      <c r="B7" s="58" t="s">
        <v>102</v>
      </c>
      <c r="C7" s="258" t="s">
        <v>97</v>
      </c>
      <c r="D7" s="259"/>
      <c r="E7" s="61" t="s">
        <v>105</v>
      </c>
      <c r="F7" s="27" t="s">
        <v>98</v>
      </c>
      <c r="G7" s="61" t="s">
        <v>108</v>
      </c>
      <c r="H7" s="28">
        <v>41275</v>
      </c>
      <c r="I7" s="63" t="s">
        <v>1</v>
      </c>
      <c r="J7" s="29">
        <v>41279</v>
      </c>
      <c r="L7" s="255"/>
      <c r="M7" s="256"/>
      <c r="N7" s="256"/>
      <c r="O7" s="256"/>
      <c r="P7" s="256"/>
      <c r="Q7" s="257"/>
    </row>
    <row r="8" spans="2:17" ht="23.25" customHeight="1" thickBot="1">
      <c r="B8" s="59" t="s">
        <v>103</v>
      </c>
      <c r="C8" s="243"/>
      <c r="D8" s="244"/>
      <c r="E8" s="62" t="s">
        <v>106</v>
      </c>
      <c r="F8" s="30"/>
      <c r="G8" s="62" t="s">
        <v>109</v>
      </c>
      <c r="H8" s="30"/>
      <c r="I8" s="64" t="s">
        <v>2</v>
      </c>
      <c r="J8" s="31"/>
      <c r="L8" s="245"/>
      <c r="M8" s="246"/>
      <c r="N8" s="246"/>
      <c r="O8" s="246"/>
      <c r="P8" s="246"/>
      <c r="Q8" s="247"/>
    </row>
    <row r="9" spans="2:17" ht="27.95" customHeight="1" thickBot="1">
      <c r="B9" s="60" t="s">
        <v>104</v>
      </c>
      <c r="C9" s="248"/>
      <c r="D9" s="249"/>
      <c r="E9" s="250" t="s">
        <v>107</v>
      </c>
      <c r="F9" s="251"/>
      <c r="G9" s="248"/>
      <c r="H9" s="249"/>
      <c r="I9" s="65" t="s">
        <v>5</v>
      </c>
      <c r="J9" s="32"/>
      <c r="L9" s="5"/>
      <c r="M9" s="6"/>
    </row>
    <row r="10" spans="2:17" ht="13.5" thickBot="1">
      <c r="B10" s="100"/>
      <c r="C10" s="100"/>
      <c r="D10" s="100"/>
      <c r="E10" s="100"/>
      <c r="F10" s="100"/>
      <c r="G10" s="100"/>
      <c r="H10" s="100"/>
      <c r="I10" s="100"/>
      <c r="J10" s="100"/>
    </row>
    <row r="11" spans="2:17" ht="23.25" customHeight="1">
      <c r="B11" s="234" t="s">
        <v>33</v>
      </c>
      <c r="C11" s="235"/>
      <c r="D11" s="51">
        <v>1</v>
      </c>
      <c r="E11" s="51">
        <v>2</v>
      </c>
      <c r="F11" s="51">
        <v>3</v>
      </c>
      <c r="G11" s="51">
        <v>4</v>
      </c>
      <c r="H11" s="52">
        <v>5</v>
      </c>
      <c r="I11" s="103"/>
      <c r="J11" s="103"/>
      <c r="L11" s="236"/>
      <c r="M11" s="236"/>
      <c r="N11" s="236"/>
      <c r="O11" s="236"/>
    </row>
    <row r="12" spans="2:17" ht="23.25" customHeight="1">
      <c r="B12" s="237" t="s">
        <v>6</v>
      </c>
      <c r="C12" s="238"/>
      <c r="D12" s="33">
        <v>12100</v>
      </c>
      <c r="E12" s="33">
        <v>12650</v>
      </c>
      <c r="F12" s="33">
        <v>13002</v>
      </c>
      <c r="G12" s="33">
        <v>13122</v>
      </c>
      <c r="H12" s="53">
        <v>13450</v>
      </c>
      <c r="I12" s="103"/>
      <c r="J12" s="103"/>
      <c r="L12" s="239"/>
      <c r="M12" s="239"/>
      <c r="N12" s="239"/>
      <c r="O12" s="239"/>
    </row>
    <row r="13" spans="2:17" ht="23.25" customHeight="1" thickBot="1">
      <c r="B13" s="240" t="s">
        <v>7</v>
      </c>
      <c r="C13" s="241"/>
      <c r="D13" s="54" t="s">
        <v>114</v>
      </c>
      <c r="E13" s="54" t="s">
        <v>115</v>
      </c>
      <c r="F13" s="54" t="s">
        <v>116</v>
      </c>
      <c r="G13" s="54" t="s">
        <v>117</v>
      </c>
      <c r="H13" s="55" t="s">
        <v>118</v>
      </c>
      <c r="I13" s="103"/>
      <c r="J13" s="103"/>
      <c r="L13" s="242"/>
      <c r="M13" s="242"/>
      <c r="N13" s="242"/>
      <c r="O13" s="242"/>
    </row>
    <row r="14" spans="2:17" ht="9.9499999999999993" customHeight="1" thickBot="1">
      <c r="B14" s="105"/>
      <c r="C14" s="105"/>
      <c r="D14" s="106"/>
      <c r="E14" s="106"/>
      <c r="F14" s="106"/>
      <c r="G14" s="106"/>
      <c r="H14" s="106"/>
      <c r="I14" s="104"/>
      <c r="J14" s="104"/>
      <c r="L14" s="8"/>
      <c r="M14" s="8"/>
      <c r="N14" s="8"/>
      <c r="O14" s="8"/>
    </row>
    <row r="15" spans="2:17" ht="23.25" customHeight="1">
      <c r="B15" s="182" t="s">
        <v>8</v>
      </c>
      <c r="C15" s="183"/>
      <c r="D15" s="183"/>
      <c r="E15" s="183"/>
      <c r="F15" s="183"/>
      <c r="G15" s="183"/>
      <c r="H15" s="183"/>
      <c r="I15" s="19"/>
      <c r="J15" s="20"/>
      <c r="K15" s="7"/>
      <c r="L15" s="206" t="s">
        <v>47</v>
      </c>
      <c r="M15" s="207"/>
      <c r="N15" s="207"/>
      <c r="O15" s="207"/>
      <c r="P15" s="207"/>
      <c r="Q15" s="208"/>
    </row>
    <row r="16" spans="2:17" ht="23.25" customHeight="1" thickBot="1">
      <c r="B16" s="212" t="s">
        <v>92</v>
      </c>
      <c r="C16" s="213"/>
      <c r="D16" s="214"/>
      <c r="E16" s="38">
        <v>2383</v>
      </c>
      <c r="F16" s="223"/>
      <c r="G16" s="224"/>
      <c r="H16" s="225"/>
      <c r="I16" s="10" t="s">
        <v>93</v>
      </c>
      <c r="J16" s="16" t="s">
        <v>9</v>
      </c>
      <c r="L16" s="209"/>
      <c r="M16" s="210"/>
      <c r="N16" s="210"/>
      <c r="O16" s="210"/>
      <c r="P16" s="210"/>
      <c r="Q16" s="211"/>
    </row>
    <row r="17" spans="2:17" ht="23.25" customHeight="1" thickBot="1">
      <c r="B17" s="215" t="s">
        <v>42</v>
      </c>
      <c r="C17" s="216"/>
      <c r="D17" s="88">
        <v>2282</v>
      </c>
      <c r="E17" s="88">
        <v>2241</v>
      </c>
      <c r="F17" s="88">
        <v>2256</v>
      </c>
      <c r="G17" s="88">
        <v>2291</v>
      </c>
      <c r="H17" s="88">
        <v>2289</v>
      </c>
      <c r="I17" s="94">
        <f>IF(D17="","",SUM(D17:H17))</f>
        <v>11359</v>
      </c>
      <c r="J17" s="95">
        <f>IF(D17="","",AVERAGE(D17:H17))</f>
        <v>2271.8000000000002</v>
      </c>
      <c r="L17" s="217" t="s">
        <v>44</v>
      </c>
      <c r="M17" s="218"/>
      <c r="N17" s="218"/>
      <c r="O17" s="218"/>
      <c r="P17" s="218"/>
      <c r="Q17" s="219"/>
    </row>
    <row r="18" spans="2:17" ht="9.9499999999999993" customHeight="1" thickBot="1">
      <c r="B18" s="100"/>
      <c r="C18" s="100"/>
      <c r="D18" s="100"/>
      <c r="E18" s="100"/>
      <c r="F18" s="100"/>
      <c r="G18" s="100"/>
      <c r="H18" s="100"/>
      <c r="I18" s="100"/>
      <c r="J18" s="100"/>
      <c r="L18" s="220" t="s">
        <v>45</v>
      </c>
      <c r="M18" s="221"/>
      <c r="N18" s="221"/>
      <c r="O18" s="221"/>
      <c r="P18" s="221"/>
      <c r="Q18" s="222"/>
    </row>
    <row r="19" spans="2:17" ht="23.25" customHeight="1">
      <c r="B19" s="182" t="s">
        <v>10</v>
      </c>
      <c r="C19" s="226"/>
      <c r="D19" s="226"/>
      <c r="E19" s="226"/>
      <c r="F19" s="226"/>
      <c r="G19" s="226"/>
      <c r="H19" s="226"/>
      <c r="I19" s="21"/>
      <c r="J19" s="22"/>
      <c r="L19" s="220" t="s">
        <v>46</v>
      </c>
      <c r="M19" s="221"/>
      <c r="N19" s="221"/>
      <c r="O19" s="221"/>
      <c r="P19" s="221"/>
      <c r="Q19" s="222"/>
    </row>
    <row r="20" spans="2:17" ht="23.25" customHeight="1" thickBot="1">
      <c r="B20" s="232" t="s">
        <v>85</v>
      </c>
      <c r="C20" s="205"/>
      <c r="D20" s="233"/>
      <c r="E20" s="66"/>
      <c r="F20" s="204"/>
      <c r="G20" s="205"/>
      <c r="H20" s="233"/>
      <c r="I20" s="23" t="s">
        <v>94</v>
      </c>
      <c r="J20" s="24" t="s">
        <v>9</v>
      </c>
      <c r="L20" s="227"/>
      <c r="M20" s="228"/>
      <c r="N20" s="228"/>
      <c r="O20" s="228"/>
      <c r="P20" s="228"/>
      <c r="Q20" s="229"/>
    </row>
    <row r="21" spans="2:17" ht="23.25" customHeight="1" thickBot="1">
      <c r="B21" s="230" t="s">
        <v>43</v>
      </c>
      <c r="C21" s="231"/>
      <c r="D21" s="17"/>
      <c r="E21" s="17"/>
      <c r="F21" s="17"/>
      <c r="G21" s="17"/>
      <c r="H21" s="17"/>
      <c r="I21" s="98" t="str">
        <f>IF(D21="","",SUM(D21:H21))</f>
        <v/>
      </c>
      <c r="J21" s="99" t="str">
        <f>IF(D21="","",AVERAGE(D21:H21))</f>
        <v/>
      </c>
      <c r="L21" s="188" t="s">
        <v>48</v>
      </c>
      <c r="M21" s="189"/>
      <c r="N21" s="189"/>
      <c r="O21" s="189"/>
      <c r="P21" s="189"/>
      <c r="Q21" s="190"/>
    </row>
    <row r="22" spans="2:17" ht="9.9499999999999993" customHeight="1" thickBot="1">
      <c r="B22" s="2"/>
      <c r="C22" s="2"/>
      <c r="D22" s="2"/>
      <c r="E22" s="2"/>
      <c r="F22" s="2"/>
      <c r="G22" s="2"/>
      <c r="H22" s="2"/>
      <c r="I22" s="2"/>
      <c r="J22" s="2"/>
      <c r="L22" s="178" t="s">
        <v>34</v>
      </c>
      <c r="M22" s="179"/>
      <c r="N22" s="179"/>
      <c r="O22" s="179"/>
      <c r="P22" s="179"/>
      <c r="Q22" s="180"/>
    </row>
    <row r="23" spans="2:17" ht="23.25" customHeight="1">
      <c r="B23" s="277" t="s">
        <v>44</v>
      </c>
      <c r="C23" s="278"/>
      <c r="D23" s="278"/>
      <c r="E23" s="278"/>
      <c r="F23" s="278"/>
      <c r="G23" s="278"/>
      <c r="H23" s="278"/>
      <c r="I23" s="19"/>
      <c r="J23" s="20"/>
      <c r="L23" s="178" t="s">
        <v>35</v>
      </c>
      <c r="M23" s="179"/>
      <c r="N23" s="179"/>
      <c r="O23" s="179"/>
      <c r="P23" s="179"/>
      <c r="Q23" s="180"/>
    </row>
    <row r="24" spans="2:17" ht="23.25" customHeight="1">
      <c r="B24" s="202" t="s">
        <v>60</v>
      </c>
      <c r="C24" s="203"/>
      <c r="D24" s="204" t="s">
        <v>11</v>
      </c>
      <c r="E24" s="205"/>
      <c r="F24" s="205"/>
      <c r="G24" s="205"/>
      <c r="H24" s="205"/>
      <c r="I24" s="25" t="s">
        <v>9</v>
      </c>
      <c r="J24" s="75" t="s">
        <v>12</v>
      </c>
      <c r="L24" s="178" t="s">
        <v>36</v>
      </c>
      <c r="M24" s="179"/>
      <c r="N24" s="179"/>
      <c r="O24" s="179"/>
      <c r="P24" s="179"/>
      <c r="Q24" s="180"/>
    </row>
    <row r="25" spans="2:17" ht="20.100000000000001" customHeight="1">
      <c r="B25" s="197" t="s">
        <v>32</v>
      </c>
      <c r="C25" s="201"/>
      <c r="D25" s="71"/>
      <c r="E25" s="67"/>
      <c r="F25" s="67"/>
      <c r="G25" s="67"/>
      <c r="H25" s="68"/>
      <c r="I25" s="90" t="str">
        <f t="shared" ref="I25:I37" si="0">IF(D25="","",AVERAGE(D25:H25))</f>
        <v/>
      </c>
      <c r="J25" s="76"/>
      <c r="L25" s="178" t="s">
        <v>37</v>
      </c>
      <c r="M25" s="179"/>
      <c r="N25" s="179"/>
      <c r="O25" s="179"/>
      <c r="P25" s="179"/>
      <c r="Q25" s="180"/>
    </row>
    <row r="26" spans="2:17" ht="20.100000000000001" customHeight="1">
      <c r="B26" s="197" t="s">
        <v>13</v>
      </c>
      <c r="C26" s="198"/>
      <c r="D26" s="67"/>
      <c r="E26" s="67"/>
      <c r="F26" s="67"/>
      <c r="G26" s="67"/>
      <c r="H26" s="68"/>
      <c r="I26" s="90" t="str">
        <f t="shared" si="0"/>
        <v/>
      </c>
      <c r="J26" s="34"/>
      <c r="L26" s="178" t="s">
        <v>38</v>
      </c>
      <c r="M26" s="179"/>
      <c r="N26" s="179"/>
      <c r="O26" s="179"/>
      <c r="P26" s="179"/>
      <c r="Q26" s="180"/>
    </row>
    <row r="27" spans="2:17" ht="20.100000000000001" customHeight="1">
      <c r="B27" s="197" t="s">
        <v>14</v>
      </c>
      <c r="C27" s="198"/>
      <c r="D27" s="67"/>
      <c r="E27" s="67"/>
      <c r="F27" s="67"/>
      <c r="G27" s="67"/>
      <c r="H27" s="68"/>
      <c r="I27" s="90" t="str">
        <f t="shared" si="0"/>
        <v/>
      </c>
      <c r="J27" s="34"/>
      <c r="L27" s="178" t="s">
        <v>39</v>
      </c>
      <c r="M27" s="179"/>
      <c r="N27" s="179"/>
      <c r="O27" s="179"/>
      <c r="P27" s="179"/>
      <c r="Q27" s="180"/>
    </row>
    <row r="28" spans="2:17" ht="20.100000000000001" customHeight="1">
      <c r="B28" s="197" t="s">
        <v>15</v>
      </c>
      <c r="C28" s="198"/>
      <c r="D28" s="69"/>
      <c r="E28" s="69"/>
      <c r="F28" s="69"/>
      <c r="G28" s="69"/>
      <c r="H28" s="70"/>
      <c r="I28" s="90" t="str">
        <f t="shared" si="0"/>
        <v/>
      </c>
      <c r="J28" s="35"/>
      <c r="K28" s="11"/>
      <c r="L28" s="178" t="s">
        <v>40</v>
      </c>
      <c r="M28" s="179"/>
      <c r="N28" s="179"/>
      <c r="O28" s="179"/>
      <c r="P28" s="179"/>
      <c r="Q28" s="180"/>
    </row>
    <row r="29" spans="2:17" ht="20.100000000000001" customHeight="1">
      <c r="B29" s="197" t="s">
        <v>16</v>
      </c>
      <c r="C29" s="198"/>
      <c r="D29" s="69"/>
      <c r="E29" s="69"/>
      <c r="F29" s="69"/>
      <c r="G29" s="69"/>
      <c r="H29" s="70"/>
      <c r="I29" s="90" t="str">
        <f t="shared" si="0"/>
        <v/>
      </c>
      <c r="J29" s="35"/>
      <c r="L29" s="178" t="s">
        <v>41</v>
      </c>
      <c r="M29" s="179"/>
      <c r="N29" s="179"/>
      <c r="O29" s="179"/>
      <c r="P29" s="179"/>
      <c r="Q29" s="180"/>
    </row>
    <row r="30" spans="2:17" ht="20.100000000000001" customHeight="1" thickBot="1">
      <c r="B30" s="197" t="s">
        <v>17</v>
      </c>
      <c r="C30" s="198"/>
      <c r="D30" s="69"/>
      <c r="E30" s="69"/>
      <c r="F30" s="69"/>
      <c r="G30" s="69"/>
      <c r="H30" s="70"/>
      <c r="I30" s="90" t="str">
        <f t="shared" si="0"/>
        <v/>
      </c>
      <c r="J30" s="35"/>
      <c r="L30" s="194"/>
      <c r="M30" s="195"/>
      <c r="N30" s="195"/>
      <c r="O30" s="195"/>
      <c r="P30" s="195"/>
      <c r="Q30" s="196"/>
    </row>
    <row r="31" spans="2:17" ht="20.100000000000001" customHeight="1">
      <c r="B31" s="197" t="s">
        <v>18</v>
      </c>
      <c r="C31" s="198"/>
      <c r="D31" s="69"/>
      <c r="E31" s="69"/>
      <c r="F31" s="69"/>
      <c r="G31" s="69"/>
      <c r="H31" s="70"/>
      <c r="I31" s="90" t="str">
        <f t="shared" si="0"/>
        <v/>
      </c>
      <c r="J31" s="35"/>
      <c r="L31" s="188" t="s">
        <v>49</v>
      </c>
      <c r="M31" s="189"/>
      <c r="N31" s="189"/>
      <c r="O31" s="189"/>
      <c r="P31" s="189"/>
      <c r="Q31" s="190"/>
    </row>
    <row r="32" spans="2:17" ht="20.100000000000001" customHeight="1">
      <c r="B32" s="197" t="s">
        <v>19</v>
      </c>
      <c r="C32" s="198"/>
      <c r="D32" s="69"/>
      <c r="E32" s="69"/>
      <c r="F32" s="69"/>
      <c r="G32" s="69"/>
      <c r="H32" s="70"/>
      <c r="I32" s="90" t="str">
        <f t="shared" si="0"/>
        <v/>
      </c>
      <c r="J32" s="35"/>
      <c r="L32" s="178" t="s">
        <v>50</v>
      </c>
      <c r="M32" s="179"/>
      <c r="N32" s="179"/>
      <c r="O32" s="179"/>
      <c r="P32" s="179"/>
      <c r="Q32" s="180"/>
    </row>
    <row r="33" spans="2:17" ht="20.100000000000001" customHeight="1">
      <c r="B33" s="197">
        <v>630</v>
      </c>
      <c r="C33" s="198"/>
      <c r="D33" s="69"/>
      <c r="E33" s="69"/>
      <c r="F33" s="69"/>
      <c r="G33" s="69"/>
      <c r="H33" s="70"/>
      <c r="I33" s="90" t="str">
        <f t="shared" si="0"/>
        <v/>
      </c>
      <c r="J33" s="35"/>
      <c r="L33" s="178" t="s">
        <v>51</v>
      </c>
      <c r="M33" s="179"/>
      <c r="N33" s="179"/>
      <c r="O33" s="179"/>
      <c r="P33" s="179"/>
      <c r="Q33" s="180"/>
    </row>
    <row r="34" spans="2:17" ht="20.100000000000001" customHeight="1">
      <c r="B34" s="197">
        <v>315</v>
      </c>
      <c r="C34" s="198"/>
      <c r="D34" s="69"/>
      <c r="E34" s="69"/>
      <c r="F34" s="69"/>
      <c r="G34" s="69"/>
      <c r="H34" s="70"/>
      <c r="I34" s="90" t="str">
        <f t="shared" si="0"/>
        <v/>
      </c>
      <c r="J34" s="35"/>
      <c r="L34" s="178" t="s">
        <v>52</v>
      </c>
      <c r="M34" s="179"/>
      <c r="N34" s="179"/>
      <c r="O34" s="179"/>
      <c r="P34" s="179"/>
      <c r="Q34" s="180"/>
    </row>
    <row r="35" spans="2:17" ht="20.100000000000001" customHeight="1">
      <c r="B35" s="197">
        <v>160</v>
      </c>
      <c r="C35" s="198"/>
      <c r="D35" s="71"/>
      <c r="E35" s="71"/>
      <c r="F35" s="71"/>
      <c r="G35" s="71"/>
      <c r="H35" s="72"/>
      <c r="I35" s="91" t="str">
        <f t="shared" si="0"/>
        <v/>
      </c>
      <c r="J35" s="36"/>
      <c r="L35" s="178" t="s">
        <v>53</v>
      </c>
      <c r="M35" s="179"/>
      <c r="N35" s="179"/>
      <c r="O35" s="179"/>
      <c r="P35" s="179"/>
      <c r="Q35" s="180"/>
    </row>
    <row r="36" spans="2:17" ht="20.100000000000001" customHeight="1" thickBot="1">
      <c r="B36" s="199">
        <v>80</v>
      </c>
      <c r="C36" s="200"/>
      <c r="D36" s="73"/>
      <c r="E36" s="73"/>
      <c r="F36" s="73"/>
      <c r="G36" s="73"/>
      <c r="H36" s="74"/>
      <c r="I36" s="92" t="str">
        <f t="shared" si="0"/>
        <v/>
      </c>
      <c r="J36" s="37"/>
      <c r="L36" s="178" t="s">
        <v>54</v>
      </c>
      <c r="M36" s="179"/>
      <c r="N36" s="179"/>
      <c r="O36" s="179"/>
      <c r="P36" s="179"/>
      <c r="Q36" s="180"/>
    </row>
    <row r="37" spans="2:17" ht="23.25" customHeight="1" thickTop="1" thickBot="1">
      <c r="B37" s="176" t="s">
        <v>61</v>
      </c>
      <c r="C37" s="177"/>
      <c r="D37" s="78"/>
      <c r="E37" s="78"/>
      <c r="F37" s="78"/>
      <c r="G37" s="78"/>
      <c r="H37" s="79"/>
      <c r="I37" s="93" t="str">
        <f t="shared" si="0"/>
        <v/>
      </c>
      <c r="J37" s="77"/>
      <c r="L37" s="178" t="s">
        <v>55</v>
      </c>
      <c r="M37" s="179"/>
      <c r="N37" s="179"/>
      <c r="O37" s="179"/>
      <c r="P37" s="179"/>
      <c r="Q37" s="180"/>
    </row>
    <row r="38" spans="2:17" ht="9.9499999999999993" customHeight="1" thickBot="1">
      <c r="B38" s="106"/>
      <c r="C38" s="107"/>
      <c r="D38" s="108"/>
      <c r="E38" s="108"/>
      <c r="F38" s="108"/>
      <c r="G38" s="108"/>
      <c r="H38" s="108"/>
      <c r="I38" s="109"/>
      <c r="J38" s="108"/>
      <c r="L38" s="178" t="s">
        <v>56</v>
      </c>
      <c r="M38" s="179"/>
      <c r="N38" s="179"/>
      <c r="O38" s="179"/>
      <c r="P38" s="179"/>
      <c r="Q38" s="180"/>
    </row>
    <row r="39" spans="2:17" ht="23.25" customHeight="1">
      <c r="B39" s="182" t="s">
        <v>78</v>
      </c>
      <c r="C39" s="183"/>
      <c r="D39" s="183"/>
      <c r="E39" s="183"/>
      <c r="F39" s="183"/>
      <c r="G39" s="183"/>
      <c r="H39" s="183"/>
      <c r="I39" s="183"/>
      <c r="J39" s="184"/>
      <c r="L39" s="178" t="s">
        <v>57</v>
      </c>
      <c r="M39" s="179"/>
      <c r="N39" s="179"/>
      <c r="O39" s="179"/>
      <c r="P39" s="179"/>
      <c r="Q39" s="180"/>
    </row>
    <row r="40" spans="2:17" ht="20.100000000000001" customHeight="1">
      <c r="B40" s="135"/>
      <c r="C40" s="136" t="s">
        <v>95</v>
      </c>
      <c r="D40" s="111"/>
      <c r="E40" s="111"/>
      <c r="F40" s="111"/>
      <c r="G40" s="137"/>
      <c r="H40" s="9" t="s">
        <v>20</v>
      </c>
      <c r="I40" s="9" t="s">
        <v>21</v>
      </c>
      <c r="J40" s="13" t="s">
        <v>22</v>
      </c>
      <c r="L40" s="178" t="s">
        <v>58</v>
      </c>
      <c r="M40" s="179"/>
      <c r="N40" s="179"/>
      <c r="O40" s="179"/>
      <c r="P40" s="179"/>
      <c r="Q40" s="180"/>
    </row>
    <row r="41" spans="2:17" ht="20.100000000000001" customHeight="1">
      <c r="B41" s="83" t="str">
        <f>IF($F$8="","",$F$8)</f>
        <v/>
      </c>
      <c r="C41" s="84" t="str">
        <f>IF(G3="ACP Density","THREE REMAINING DENSITY TESTS","")</f>
        <v>THREE REMAINING DENSITY TESTS</v>
      </c>
      <c r="D41" s="84"/>
      <c r="E41" s="84"/>
      <c r="F41" s="84"/>
      <c r="G41" s="85"/>
      <c r="H41" s="38">
        <v>2280</v>
      </c>
      <c r="I41" s="38">
        <v>2291</v>
      </c>
      <c r="J41" s="39">
        <v>2333</v>
      </c>
      <c r="L41" s="178" t="s">
        <v>59</v>
      </c>
      <c r="M41" s="179"/>
      <c r="N41" s="179"/>
      <c r="O41" s="179"/>
      <c r="P41" s="179"/>
      <c r="Q41" s="180"/>
    </row>
    <row r="42" spans="2:17" ht="20.100000000000001" customHeight="1" thickBot="1">
      <c r="B42" s="83" t="str">
        <f>IF($F$8="","",$F$8)</f>
        <v/>
      </c>
      <c r="C42" s="84" t="str">
        <f>IF(G3="Asphalt Content","THREE REMAINING LOT ASPHALT CONTENT TESTS","")</f>
        <v/>
      </c>
      <c r="D42" s="84"/>
      <c r="E42" s="84"/>
      <c r="F42" s="84"/>
      <c r="G42" s="85"/>
      <c r="H42" s="89"/>
      <c r="I42" s="89"/>
      <c r="J42" s="41"/>
      <c r="L42" s="185"/>
      <c r="M42" s="186"/>
      <c r="N42" s="186"/>
      <c r="O42" s="186"/>
      <c r="P42" s="186"/>
      <c r="Q42" s="187"/>
    </row>
    <row r="43" spans="2:17" ht="20.100000000000001" customHeight="1">
      <c r="B43" s="110" t="s">
        <v>83</v>
      </c>
      <c r="C43" s="111"/>
      <c r="D43" s="111"/>
      <c r="E43" s="111"/>
      <c r="F43" s="112"/>
      <c r="G43" s="111"/>
      <c r="H43" s="113" t="s">
        <v>80</v>
      </c>
      <c r="I43" s="114" t="s">
        <v>79</v>
      </c>
      <c r="J43" s="42">
        <f>IF(H41="","",IF($G$3="ACP Density",((H41+I41+J41+I17)/8),""))</f>
        <v>2282.875</v>
      </c>
      <c r="L43" s="188" t="s">
        <v>76</v>
      </c>
      <c r="M43" s="189"/>
      <c r="N43" s="189"/>
      <c r="O43" s="189"/>
      <c r="P43" s="189"/>
      <c r="Q43" s="190"/>
    </row>
    <row r="44" spans="2:17" ht="20.100000000000001" customHeight="1">
      <c r="B44" s="110" t="s">
        <v>84</v>
      </c>
      <c r="C44" s="111"/>
      <c r="D44" s="111"/>
      <c r="E44" s="111"/>
      <c r="F44" s="112"/>
      <c r="G44" s="111"/>
      <c r="H44" s="113" t="s">
        <v>81</v>
      </c>
      <c r="I44" s="114" t="s">
        <v>63</v>
      </c>
      <c r="J44" s="43" t="str">
        <f>IF(H42="","",IF($G$3="Asphalt Content",((H42+I42+J42+I21)/8),""))</f>
        <v/>
      </c>
      <c r="L44" s="191" t="s">
        <v>77</v>
      </c>
      <c r="M44" s="192"/>
      <c r="N44" s="192"/>
      <c r="O44" s="192"/>
      <c r="P44" s="192"/>
      <c r="Q44" s="193"/>
    </row>
    <row r="45" spans="2:17" ht="20.100000000000001" customHeight="1">
      <c r="B45" s="110" t="s">
        <v>23</v>
      </c>
      <c r="C45" s="111"/>
      <c r="D45" s="111"/>
      <c r="E45" s="111"/>
      <c r="F45" s="111"/>
      <c r="G45" s="111"/>
      <c r="H45" s="111"/>
      <c r="I45" s="114" t="s">
        <v>63</v>
      </c>
      <c r="J45" s="41"/>
      <c r="K45" s="12"/>
      <c r="L45" s="191"/>
      <c r="M45" s="192"/>
      <c r="N45" s="192"/>
      <c r="O45" s="192"/>
      <c r="P45" s="192"/>
      <c r="Q45" s="193"/>
    </row>
    <row r="46" spans="2:17" ht="20.100000000000001" customHeight="1">
      <c r="B46" s="110" t="s">
        <v>24</v>
      </c>
      <c r="C46" s="111"/>
      <c r="D46" s="111"/>
      <c r="E46" s="111"/>
      <c r="F46" s="111"/>
      <c r="G46" s="111"/>
      <c r="H46" s="113" t="s">
        <v>25</v>
      </c>
      <c r="I46" s="114" t="s">
        <v>63</v>
      </c>
      <c r="J46" s="43" t="str">
        <f>IF(J44="","",IF($G$3="Asphalt Content",J45-J44,""))</f>
        <v/>
      </c>
      <c r="L46" s="178" t="s">
        <v>51</v>
      </c>
      <c r="M46" s="179"/>
      <c r="N46" s="179"/>
      <c r="O46" s="179"/>
      <c r="P46" s="179"/>
      <c r="Q46" s="180"/>
    </row>
    <row r="47" spans="2:17" ht="20.100000000000001" customHeight="1" thickBot="1">
      <c r="B47" s="110" t="s">
        <v>86</v>
      </c>
      <c r="C47" s="111"/>
      <c r="D47" s="111"/>
      <c r="E47" s="111"/>
      <c r="F47" s="111"/>
      <c r="G47" s="111"/>
      <c r="H47" s="113" t="s">
        <v>26</v>
      </c>
      <c r="I47" s="114" t="s">
        <v>63</v>
      </c>
      <c r="J47" s="44">
        <f>IF(G3="ACP Density",100*J43/E16,"")</f>
        <v>95.79836340746958</v>
      </c>
      <c r="L47" s="194" t="s">
        <v>52</v>
      </c>
      <c r="M47" s="195"/>
      <c r="N47" s="195"/>
      <c r="O47" s="195"/>
      <c r="P47" s="195"/>
      <c r="Q47" s="196"/>
    </row>
    <row r="48" spans="2:17" ht="20.100000000000001" customHeight="1">
      <c r="B48" s="110" t="s">
        <v>62</v>
      </c>
      <c r="C48" s="111"/>
      <c r="D48" s="111"/>
      <c r="E48" s="111"/>
      <c r="F48" s="111"/>
      <c r="G48" s="115"/>
      <c r="H48" s="113" t="s">
        <v>27</v>
      </c>
      <c r="I48" s="114" t="s">
        <v>64</v>
      </c>
      <c r="J48" s="45">
        <v>-2.4</v>
      </c>
      <c r="L48" t="s">
        <v>82</v>
      </c>
    </row>
    <row r="49" spans="2:18" ht="20.100000000000001" customHeight="1">
      <c r="B49" s="110" t="s">
        <v>28</v>
      </c>
      <c r="C49" s="111"/>
      <c r="D49" s="111"/>
      <c r="E49" s="111"/>
      <c r="F49" s="111"/>
      <c r="G49" s="111"/>
      <c r="H49" s="111"/>
      <c r="I49" s="114" t="s">
        <v>65</v>
      </c>
      <c r="J49" s="46">
        <v>3140.2</v>
      </c>
      <c r="L49" t="s">
        <v>71</v>
      </c>
    </row>
    <row r="50" spans="2:18" ht="20.100000000000001" customHeight="1" thickBot="1">
      <c r="B50" s="116" t="s">
        <v>29</v>
      </c>
      <c r="C50" s="117"/>
      <c r="D50" s="117"/>
      <c r="E50" s="117"/>
      <c r="F50" s="117"/>
      <c r="G50" s="117"/>
      <c r="H50" s="118" t="s">
        <v>30</v>
      </c>
      <c r="I50" s="119" t="s">
        <v>66</v>
      </c>
      <c r="J50" s="47">
        <f>IF(J49="","",J49*J48)</f>
        <v>-7536.48</v>
      </c>
      <c r="L50" s="15" t="s">
        <v>70</v>
      </c>
    </row>
    <row r="51" spans="2:18" ht="11.1" customHeight="1" thickBot="1">
      <c r="B51" s="120"/>
      <c r="C51" s="121"/>
      <c r="D51" s="121"/>
      <c r="E51" s="121"/>
      <c r="F51" s="121"/>
      <c r="G51" s="121"/>
      <c r="H51" s="122"/>
      <c r="I51" s="122"/>
      <c r="J51" s="14"/>
      <c r="K51" s="181" t="s">
        <v>72</v>
      </c>
      <c r="L51" s="161" t="s">
        <v>73</v>
      </c>
      <c r="M51" s="161"/>
      <c r="N51" s="161"/>
      <c r="O51" s="161"/>
      <c r="P51" s="161"/>
      <c r="Q51" s="161"/>
      <c r="R51" s="161"/>
    </row>
    <row r="52" spans="2:18" ht="23.25" customHeight="1">
      <c r="B52" s="48" t="s">
        <v>90</v>
      </c>
      <c r="C52" s="49"/>
      <c r="D52" s="49"/>
      <c r="E52" s="49"/>
      <c r="F52" s="49"/>
      <c r="G52" s="49"/>
      <c r="H52" s="49"/>
      <c r="I52" s="49"/>
      <c r="J52" s="50"/>
      <c r="K52" s="181"/>
      <c r="L52" s="161"/>
      <c r="M52" s="161"/>
      <c r="N52" s="161"/>
      <c r="O52" s="161"/>
      <c r="P52" s="161"/>
      <c r="Q52" s="161"/>
      <c r="R52" s="161"/>
    </row>
    <row r="53" spans="2:18" ht="23.25" customHeight="1" thickBot="1">
      <c r="B53" s="123" t="s">
        <v>68</v>
      </c>
      <c r="C53" s="121"/>
      <c r="D53" s="157" t="s">
        <v>100</v>
      </c>
      <c r="E53" s="157"/>
      <c r="F53" s="157"/>
      <c r="G53" s="157" t="s">
        <v>99</v>
      </c>
      <c r="H53" s="157"/>
      <c r="I53" s="158" t="s">
        <v>69</v>
      </c>
      <c r="J53" s="159"/>
      <c r="L53" s="161"/>
      <c r="M53" s="161"/>
      <c r="N53" s="161"/>
      <c r="O53" s="161"/>
      <c r="P53" s="161"/>
      <c r="Q53" s="161"/>
      <c r="R53" s="161"/>
    </row>
    <row r="54" spans="2:18" ht="20.100000000000001" customHeight="1">
      <c r="B54" s="152" t="s">
        <v>101</v>
      </c>
      <c r="C54" s="167"/>
      <c r="D54" s="168"/>
      <c r="E54" s="168"/>
      <c r="F54" s="168"/>
      <c r="G54" s="168"/>
      <c r="H54" s="168"/>
      <c r="I54" s="168"/>
      <c r="J54" s="169"/>
      <c r="L54" s="160" t="s">
        <v>74</v>
      </c>
      <c r="M54" s="160"/>
      <c r="N54" s="160"/>
      <c r="O54" s="160"/>
      <c r="P54" s="160"/>
      <c r="Q54" s="160"/>
      <c r="R54" s="160"/>
    </row>
    <row r="55" spans="2:18" ht="20.100000000000001" customHeight="1">
      <c r="B55" s="150"/>
      <c r="C55" s="170"/>
      <c r="D55" s="171"/>
      <c r="E55" s="171"/>
      <c r="F55" s="171"/>
      <c r="G55" s="171"/>
      <c r="H55" s="171"/>
      <c r="I55" s="171"/>
      <c r="J55" s="172"/>
      <c r="L55" s="160"/>
      <c r="M55" s="160"/>
      <c r="N55" s="160"/>
      <c r="O55" s="160"/>
      <c r="P55" s="160"/>
      <c r="Q55" s="160"/>
      <c r="R55" s="160"/>
    </row>
    <row r="56" spans="2:18" ht="20.100000000000001" customHeight="1">
      <c r="B56" s="151"/>
      <c r="C56" s="173"/>
      <c r="D56" s="174"/>
      <c r="E56" s="174"/>
      <c r="F56" s="174"/>
      <c r="G56" s="174"/>
      <c r="H56" s="174"/>
      <c r="I56" s="174"/>
      <c r="J56" s="175"/>
      <c r="L56" s="161" t="s">
        <v>75</v>
      </c>
      <c r="M56" s="161"/>
      <c r="N56" s="161"/>
      <c r="O56" s="161"/>
      <c r="P56" s="161"/>
      <c r="Q56" s="161"/>
      <c r="R56" s="161"/>
    </row>
    <row r="57" spans="2:18" ht="15" customHeight="1">
      <c r="B57" s="124"/>
      <c r="C57" s="125"/>
      <c r="D57" s="126"/>
      <c r="E57" s="126"/>
      <c r="F57" s="126"/>
      <c r="G57" s="126"/>
      <c r="H57" s="126"/>
      <c r="I57" s="126"/>
      <c r="J57" s="127" t="s">
        <v>110</v>
      </c>
      <c r="L57" s="161"/>
      <c r="M57" s="161"/>
      <c r="N57" s="161"/>
      <c r="O57" s="161"/>
      <c r="P57" s="161"/>
      <c r="Q57" s="161"/>
      <c r="R57" s="161"/>
    </row>
    <row r="58" spans="2:18" ht="23.45" customHeight="1" thickBot="1">
      <c r="B58" s="162"/>
      <c r="C58" s="163"/>
      <c r="D58" s="128"/>
      <c r="E58" s="164"/>
      <c r="F58" s="164"/>
      <c r="G58" s="128"/>
      <c r="H58" s="165"/>
      <c r="I58" s="165"/>
      <c r="J58" s="166"/>
    </row>
    <row r="59" spans="2:18" ht="23.45" customHeight="1" thickBot="1">
      <c r="B59" s="153" t="s">
        <v>3</v>
      </c>
      <c r="C59" s="154"/>
      <c r="D59" s="129"/>
      <c r="E59" s="154" t="s">
        <v>4</v>
      </c>
      <c r="F59" s="154"/>
      <c r="G59" s="129"/>
      <c r="H59" s="155" t="s">
        <v>31</v>
      </c>
      <c r="I59" s="155"/>
      <c r="J59" s="156"/>
    </row>
    <row r="60" spans="2:18" ht="23.45" customHeight="1">
      <c r="B60" s="130" t="s">
        <v>119</v>
      </c>
      <c r="C60" s="128"/>
      <c r="D60" s="128"/>
      <c r="E60" s="128"/>
      <c r="F60" s="128"/>
      <c r="G60" s="131"/>
      <c r="H60" s="128"/>
      <c r="I60" s="128"/>
      <c r="J60" s="132" t="s">
        <v>111</v>
      </c>
    </row>
    <row r="61" spans="2:18" ht="23.45" customHeight="1">
      <c r="C61" s="3"/>
      <c r="D61" s="3"/>
      <c r="E61" s="3"/>
      <c r="F61" s="3"/>
      <c r="G61" s="3"/>
      <c r="H61" s="3"/>
      <c r="I61" s="3"/>
      <c r="K61" s="18"/>
    </row>
    <row r="62" spans="2:18" ht="23.45" customHeight="1">
      <c r="D62" s="4"/>
      <c r="G62" s="4"/>
    </row>
    <row r="63" spans="2:18">
      <c r="D63" s="2"/>
      <c r="G63" s="2"/>
    </row>
  </sheetData>
  <sheetProtection sheet="1" objects="1" scenarios="1" selectLockedCells="1" selectUnlockedCells="1"/>
  <mergeCells count="92">
    <mergeCell ref="L3:Q4"/>
    <mergeCell ref="L5:Q5"/>
    <mergeCell ref="L6:Q6"/>
    <mergeCell ref="C7:D7"/>
    <mergeCell ref="L7:Q7"/>
    <mergeCell ref="B2:C6"/>
    <mergeCell ref="D2:J2"/>
    <mergeCell ref="D3:F6"/>
    <mergeCell ref="G3:H6"/>
    <mergeCell ref="I3:I6"/>
    <mergeCell ref="C8:D8"/>
    <mergeCell ref="L8:Q8"/>
    <mergeCell ref="C9:D9"/>
    <mergeCell ref="E9:F9"/>
    <mergeCell ref="G9:H9"/>
    <mergeCell ref="B11:C11"/>
    <mergeCell ref="L11:O11"/>
    <mergeCell ref="B12:C12"/>
    <mergeCell ref="L12:O12"/>
    <mergeCell ref="B13:C13"/>
    <mergeCell ref="L13:O13"/>
    <mergeCell ref="L22:Q22"/>
    <mergeCell ref="B15:H15"/>
    <mergeCell ref="L15:Q16"/>
    <mergeCell ref="B16:D16"/>
    <mergeCell ref="B17:C17"/>
    <mergeCell ref="L17:Q17"/>
    <mergeCell ref="L18:Q18"/>
    <mergeCell ref="F16:H16"/>
    <mergeCell ref="B19:H19"/>
    <mergeCell ref="L19:Q19"/>
    <mergeCell ref="L20:Q20"/>
    <mergeCell ref="B21:C21"/>
    <mergeCell ref="L21:Q21"/>
    <mergeCell ref="B20:D20"/>
    <mergeCell ref="F20:H20"/>
    <mergeCell ref="B23:H23"/>
    <mergeCell ref="L23:Q23"/>
    <mergeCell ref="B24:C24"/>
    <mergeCell ref="D24:H24"/>
    <mergeCell ref="L24:Q24"/>
    <mergeCell ref="B26:C26"/>
    <mergeCell ref="L26:Q26"/>
    <mergeCell ref="B25:C25"/>
    <mergeCell ref="L25:Q25"/>
    <mergeCell ref="B27:C27"/>
    <mergeCell ref="L27:Q27"/>
    <mergeCell ref="B28:C28"/>
    <mergeCell ref="L28:Q28"/>
    <mergeCell ref="B29:C29"/>
    <mergeCell ref="L29:Q29"/>
    <mergeCell ref="B30:C30"/>
    <mergeCell ref="L30:Q30"/>
    <mergeCell ref="B31:C31"/>
    <mergeCell ref="L31:Q31"/>
    <mergeCell ref="B32:C32"/>
    <mergeCell ref="L32:Q32"/>
    <mergeCell ref="B33:C33"/>
    <mergeCell ref="L33:Q33"/>
    <mergeCell ref="B34:C34"/>
    <mergeCell ref="L34:Q34"/>
    <mergeCell ref="B35:C35"/>
    <mergeCell ref="L35:Q35"/>
    <mergeCell ref="B36:C36"/>
    <mergeCell ref="L36:Q36"/>
    <mergeCell ref="B37:C37"/>
    <mergeCell ref="L37:Q37"/>
    <mergeCell ref="K51:K52"/>
    <mergeCell ref="L51:R53"/>
    <mergeCell ref="L38:Q38"/>
    <mergeCell ref="B39:J39"/>
    <mergeCell ref="L39:Q39"/>
    <mergeCell ref="L40:Q40"/>
    <mergeCell ref="L41:Q41"/>
    <mergeCell ref="L42:Q42"/>
    <mergeCell ref="L43:Q43"/>
    <mergeCell ref="L44:Q44"/>
    <mergeCell ref="L45:Q45"/>
    <mergeCell ref="L46:Q46"/>
    <mergeCell ref="L47:Q47"/>
    <mergeCell ref="L54:R55"/>
    <mergeCell ref="L56:R57"/>
    <mergeCell ref="B58:C58"/>
    <mergeCell ref="E58:F58"/>
    <mergeCell ref="H58:J58"/>
    <mergeCell ref="B59:C59"/>
    <mergeCell ref="E59:F59"/>
    <mergeCell ref="H59:J59"/>
    <mergeCell ref="D53:F53"/>
    <mergeCell ref="G53:H53"/>
    <mergeCell ref="I53:J53"/>
    <mergeCell ref="C54:J56"/>
  </mergeCells>
  <dataValidations count="5">
    <dataValidation type="list" allowBlank="1" showInputMessage="1" showErrorMessage="1" sqref="J9">
      <formula1>$L$5:$L$8</formula1>
    </dataValidation>
    <dataValidation type="list" allowBlank="1" showInputMessage="1" showErrorMessage="1" sqref="I3:I6">
      <formula1>$L$32:$L$42</formula1>
    </dataValidation>
    <dataValidation type="list" allowBlank="1" showInputMessage="1" showErrorMessage="1" sqref="G3:H6">
      <formula1>$L$22:$L$30</formula1>
    </dataValidation>
    <dataValidation type="list" allowBlank="1" showInputMessage="1" showErrorMessage="1" sqref="B23:H23">
      <formula1>$L$17:$L$19</formula1>
    </dataValidation>
    <dataValidation type="decimal" allowBlank="1" showInputMessage="1" sqref="L15:Q16 L17:L47 L5:L8 L3:Q4">
      <formula1>111</formula1>
      <formula2>222</formula2>
    </dataValidation>
  </dataValidations>
  <printOptions horizontalCentered="1" verticalCentered="1"/>
  <pageMargins left="0" right="0" top="0" bottom="0" header="0.5" footer="0.5"/>
  <pageSetup scale="64" orientation="portrait" r:id="rId1"/>
  <headerFooter alignWithMargins="0"/>
  <ignoredErrors>
    <ignoredError sqref="I33:I36"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63"/>
  <sheetViews>
    <sheetView view="pageBreakPreview" zoomScaleNormal="100" zoomScaleSheetLayoutView="100" workbookViewId="0">
      <selection activeCell="D3" sqref="D3:F6"/>
    </sheetView>
  </sheetViews>
  <sheetFormatPr defaultRowHeight="12.75"/>
  <cols>
    <col min="1" max="1" width="3.7109375" customWidth="1"/>
    <col min="2" max="2" width="18.28515625" customWidth="1"/>
    <col min="3" max="3" width="15.85546875" customWidth="1"/>
    <col min="4" max="8" width="14.7109375" customWidth="1"/>
    <col min="9" max="9" width="12.7109375" customWidth="1"/>
    <col min="10" max="10" width="18.7109375" customWidth="1"/>
  </cols>
  <sheetData>
    <row r="1" spans="2:17" ht="13.5" thickBot="1"/>
    <row r="2" spans="2:17" ht="53.25" customHeight="1" thickBot="1">
      <c r="B2" s="260" t="s">
        <v>67</v>
      </c>
      <c r="C2" s="261"/>
      <c r="D2" s="266" t="s">
        <v>113</v>
      </c>
      <c r="E2" s="267"/>
      <c r="F2" s="267"/>
      <c r="G2" s="267"/>
      <c r="H2" s="267"/>
      <c r="I2" s="267"/>
      <c r="J2" s="268"/>
    </row>
    <row r="3" spans="2:17" ht="21.75" customHeight="1">
      <c r="B3" s="262"/>
      <c r="C3" s="263"/>
      <c r="D3" s="269" t="s">
        <v>0</v>
      </c>
      <c r="E3" s="270"/>
      <c r="F3" s="270"/>
      <c r="G3" s="273" t="s">
        <v>34</v>
      </c>
      <c r="H3" s="273"/>
      <c r="I3" s="275" t="s">
        <v>50</v>
      </c>
      <c r="J3" s="101"/>
      <c r="L3" s="206" t="s">
        <v>91</v>
      </c>
      <c r="M3" s="207"/>
      <c r="N3" s="207"/>
      <c r="O3" s="207"/>
      <c r="P3" s="207"/>
      <c r="Q3" s="208"/>
    </row>
    <row r="4" spans="2:17" ht="12" customHeight="1">
      <c r="B4" s="262"/>
      <c r="C4" s="263"/>
      <c r="D4" s="269"/>
      <c r="E4" s="270"/>
      <c r="F4" s="270"/>
      <c r="G4" s="273"/>
      <c r="H4" s="273"/>
      <c r="I4" s="275"/>
      <c r="J4" s="101"/>
      <c r="L4" s="252"/>
      <c r="M4" s="253"/>
      <c r="N4" s="253"/>
      <c r="O4" s="253"/>
      <c r="P4" s="253"/>
      <c r="Q4" s="254"/>
    </row>
    <row r="5" spans="2:17" ht="21.75" customHeight="1">
      <c r="B5" s="262"/>
      <c r="C5" s="263"/>
      <c r="D5" s="269"/>
      <c r="E5" s="270"/>
      <c r="F5" s="270"/>
      <c r="G5" s="273"/>
      <c r="H5" s="273"/>
      <c r="I5" s="275"/>
      <c r="J5" s="101"/>
      <c r="L5" s="255" t="s">
        <v>88</v>
      </c>
      <c r="M5" s="256"/>
      <c r="N5" s="256"/>
      <c r="O5" s="256"/>
      <c r="P5" s="256"/>
      <c r="Q5" s="257"/>
    </row>
    <row r="6" spans="2:17" ht="14.25" customHeight="1" thickBot="1">
      <c r="B6" s="264"/>
      <c r="C6" s="265"/>
      <c r="D6" s="271"/>
      <c r="E6" s="272"/>
      <c r="F6" s="272"/>
      <c r="G6" s="274"/>
      <c r="H6" s="274"/>
      <c r="I6" s="276"/>
      <c r="J6" s="102"/>
      <c r="L6" s="255" t="s">
        <v>112</v>
      </c>
      <c r="M6" s="256"/>
      <c r="N6" s="256"/>
      <c r="O6" s="256"/>
      <c r="P6" s="256"/>
      <c r="Q6" s="257"/>
    </row>
    <row r="7" spans="2:17" s="1" customFormat="1" ht="23.25" customHeight="1">
      <c r="B7" s="58" t="s">
        <v>102</v>
      </c>
      <c r="C7" s="258" t="s">
        <v>97</v>
      </c>
      <c r="D7" s="259"/>
      <c r="E7" s="61" t="s">
        <v>105</v>
      </c>
      <c r="F7" s="27" t="s">
        <v>98</v>
      </c>
      <c r="G7" s="61" t="s">
        <v>108</v>
      </c>
      <c r="H7" s="28">
        <v>41275</v>
      </c>
      <c r="I7" s="63" t="s">
        <v>1</v>
      </c>
      <c r="J7" s="29">
        <v>41279</v>
      </c>
      <c r="L7" s="255" t="s">
        <v>96</v>
      </c>
      <c r="M7" s="256"/>
      <c r="N7" s="256"/>
      <c r="O7" s="256"/>
      <c r="P7" s="256"/>
      <c r="Q7" s="257"/>
    </row>
    <row r="8" spans="2:17" ht="23.25" customHeight="1" thickBot="1">
      <c r="B8" s="59" t="s">
        <v>103</v>
      </c>
      <c r="C8" s="243"/>
      <c r="D8" s="244"/>
      <c r="E8" s="62" t="s">
        <v>106</v>
      </c>
      <c r="F8" s="30"/>
      <c r="G8" s="62" t="s">
        <v>109</v>
      </c>
      <c r="H8" s="30"/>
      <c r="I8" s="64" t="s">
        <v>2</v>
      </c>
      <c r="J8" s="31"/>
      <c r="L8" s="245"/>
      <c r="M8" s="246"/>
      <c r="N8" s="246"/>
      <c r="O8" s="246"/>
      <c r="P8" s="246"/>
      <c r="Q8" s="247"/>
    </row>
    <row r="9" spans="2:17" ht="27.95" customHeight="1" thickBot="1">
      <c r="B9" s="60" t="s">
        <v>104</v>
      </c>
      <c r="C9" s="248"/>
      <c r="D9" s="249"/>
      <c r="E9" s="250" t="s">
        <v>107</v>
      </c>
      <c r="F9" s="251"/>
      <c r="G9" s="248"/>
      <c r="H9" s="249"/>
      <c r="I9" s="65" t="s">
        <v>5</v>
      </c>
      <c r="J9" s="32"/>
      <c r="L9" s="5"/>
      <c r="M9" s="6"/>
    </row>
    <row r="10" spans="2:17" ht="13.5" thickBot="1">
      <c r="B10" s="100"/>
      <c r="C10" s="100"/>
      <c r="D10" s="100"/>
      <c r="E10" s="100"/>
      <c r="F10" s="100"/>
      <c r="G10" s="100"/>
      <c r="H10" s="100"/>
      <c r="I10" s="100"/>
      <c r="J10" s="100"/>
    </row>
    <row r="11" spans="2:17" ht="23.25" customHeight="1">
      <c r="B11" s="281" t="s">
        <v>33</v>
      </c>
      <c r="C11" s="282"/>
      <c r="D11" s="56">
        <v>1</v>
      </c>
      <c r="E11" s="56">
        <v>2</v>
      </c>
      <c r="F11" s="56">
        <v>3</v>
      </c>
      <c r="G11" s="56">
        <v>4</v>
      </c>
      <c r="H11" s="57">
        <v>5</v>
      </c>
      <c r="I11" s="103"/>
      <c r="J11" s="103"/>
      <c r="L11" s="236"/>
      <c r="M11" s="236"/>
      <c r="N11" s="236"/>
      <c r="O11" s="236"/>
    </row>
    <row r="12" spans="2:17" ht="23.25" customHeight="1">
      <c r="B12" s="237" t="s">
        <v>6</v>
      </c>
      <c r="C12" s="238"/>
      <c r="D12" s="33">
        <v>12100</v>
      </c>
      <c r="E12" s="33">
        <v>12650</v>
      </c>
      <c r="F12" s="33">
        <v>13002</v>
      </c>
      <c r="G12" s="33">
        <v>13122</v>
      </c>
      <c r="H12" s="53">
        <v>13450</v>
      </c>
      <c r="I12" s="103"/>
      <c r="J12" s="103"/>
      <c r="L12" s="239"/>
      <c r="M12" s="239"/>
      <c r="N12" s="239"/>
      <c r="O12" s="239"/>
    </row>
    <row r="13" spans="2:17" ht="23.25" customHeight="1" thickBot="1">
      <c r="B13" s="240" t="s">
        <v>7</v>
      </c>
      <c r="C13" s="241"/>
      <c r="D13" s="54" t="s">
        <v>114</v>
      </c>
      <c r="E13" s="54" t="s">
        <v>115</v>
      </c>
      <c r="F13" s="54" t="s">
        <v>116</v>
      </c>
      <c r="G13" s="54" t="s">
        <v>117</v>
      </c>
      <c r="H13" s="55" t="s">
        <v>118</v>
      </c>
      <c r="I13" s="103"/>
      <c r="J13" s="103"/>
      <c r="L13" s="242"/>
      <c r="M13" s="242"/>
      <c r="N13" s="242"/>
      <c r="O13" s="242"/>
    </row>
    <row r="14" spans="2:17" ht="9.9499999999999993" customHeight="1" thickBot="1">
      <c r="B14" s="105"/>
      <c r="C14" s="105"/>
      <c r="D14" s="106"/>
      <c r="E14" s="106"/>
      <c r="F14" s="106"/>
      <c r="G14" s="106"/>
      <c r="H14" s="106"/>
      <c r="I14" s="104"/>
      <c r="J14" s="104"/>
      <c r="L14" s="8"/>
      <c r="M14" s="8"/>
      <c r="N14" s="8"/>
      <c r="O14" s="8"/>
    </row>
    <row r="15" spans="2:17" ht="23.25" customHeight="1">
      <c r="B15" s="182" t="s">
        <v>8</v>
      </c>
      <c r="C15" s="183"/>
      <c r="D15" s="183"/>
      <c r="E15" s="183"/>
      <c r="F15" s="183"/>
      <c r="G15" s="183"/>
      <c r="H15" s="183"/>
      <c r="I15" s="19"/>
      <c r="J15" s="20"/>
      <c r="K15" s="7"/>
      <c r="L15" s="206" t="s">
        <v>47</v>
      </c>
      <c r="M15" s="207"/>
      <c r="N15" s="207"/>
      <c r="O15" s="207"/>
      <c r="P15" s="207"/>
      <c r="Q15" s="208"/>
    </row>
    <row r="16" spans="2:17" ht="23.25" customHeight="1" thickBot="1">
      <c r="B16" s="212" t="s">
        <v>92</v>
      </c>
      <c r="C16" s="213"/>
      <c r="D16" s="214"/>
      <c r="E16" s="80"/>
      <c r="F16" s="223"/>
      <c r="G16" s="224"/>
      <c r="H16" s="225"/>
      <c r="I16" s="23" t="s">
        <v>93</v>
      </c>
      <c r="J16" s="26" t="s">
        <v>9</v>
      </c>
      <c r="L16" s="209"/>
      <c r="M16" s="210"/>
      <c r="N16" s="210"/>
      <c r="O16" s="210"/>
      <c r="P16" s="210"/>
      <c r="Q16" s="211"/>
    </row>
    <row r="17" spans="2:17" ht="23.25" customHeight="1" thickBot="1">
      <c r="B17" s="279" t="s">
        <v>42</v>
      </c>
      <c r="C17" s="280"/>
      <c r="D17" s="139"/>
      <c r="E17" s="139"/>
      <c r="F17" s="139"/>
      <c r="G17" s="139"/>
      <c r="H17" s="139"/>
      <c r="I17" s="140" t="str">
        <f>IF(D17="","",SUM(D17:H17))</f>
        <v/>
      </c>
      <c r="J17" s="141" t="str">
        <f>IF(D17="","",AVERAGE(D17:H17))</f>
        <v/>
      </c>
      <c r="L17" s="217" t="s">
        <v>44</v>
      </c>
      <c r="M17" s="218"/>
      <c r="N17" s="218"/>
      <c r="O17" s="218"/>
      <c r="P17" s="218"/>
      <c r="Q17" s="219"/>
    </row>
    <row r="18" spans="2:17" ht="9.9499999999999993" customHeight="1" thickBot="1">
      <c r="B18" s="100"/>
      <c r="C18" s="100"/>
      <c r="D18" s="100"/>
      <c r="E18" s="100"/>
      <c r="F18" s="100"/>
      <c r="G18" s="100"/>
      <c r="H18" s="100"/>
      <c r="I18" s="100"/>
      <c r="J18" s="100"/>
      <c r="L18" s="220" t="s">
        <v>45</v>
      </c>
      <c r="M18" s="221"/>
      <c r="N18" s="221"/>
      <c r="O18" s="221"/>
      <c r="P18" s="221"/>
      <c r="Q18" s="222"/>
    </row>
    <row r="19" spans="2:17" ht="23.25" customHeight="1">
      <c r="B19" s="182" t="s">
        <v>10</v>
      </c>
      <c r="C19" s="226"/>
      <c r="D19" s="226"/>
      <c r="E19" s="226"/>
      <c r="F19" s="226"/>
      <c r="G19" s="226"/>
      <c r="H19" s="226"/>
      <c r="I19" s="21"/>
      <c r="J19" s="22"/>
      <c r="L19" s="220" t="s">
        <v>46</v>
      </c>
      <c r="M19" s="221"/>
      <c r="N19" s="221"/>
      <c r="O19" s="221"/>
      <c r="P19" s="221"/>
      <c r="Q19" s="222"/>
    </row>
    <row r="20" spans="2:17" ht="23.25" customHeight="1" thickBot="1">
      <c r="B20" s="232" t="s">
        <v>85</v>
      </c>
      <c r="C20" s="205"/>
      <c r="D20" s="233"/>
      <c r="E20" s="81">
        <v>2.0000000000000001E-4</v>
      </c>
      <c r="F20" s="204"/>
      <c r="G20" s="205"/>
      <c r="H20" s="233"/>
      <c r="I20" s="23" t="s">
        <v>94</v>
      </c>
      <c r="J20" s="24" t="s">
        <v>9</v>
      </c>
      <c r="L20" s="227"/>
      <c r="M20" s="228"/>
      <c r="N20" s="228"/>
      <c r="O20" s="228"/>
      <c r="P20" s="228"/>
      <c r="Q20" s="229"/>
    </row>
    <row r="21" spans="2:17" ht="23.25" customHeight="1" thickBot="1">
      <c r="B21" s="230" t="s">
        <v>43</v>
      </c>
      <c r="C21" s="231"/>
      <c r="D21" s="82">
        <v>5.71</v>
      </c>
      <c r="E21" s="82">
        <v>5.58</v>
      </c>
      <c r="F21" s="82">
        <v>5.42</v>
      </c>
      <c r="G21" s="82">
        <v>5.52</v>
      </c>
      <c r="H21" s="82">
        <v>5.33</v>
      </c>
      <c r="I21" s="96">
        <f>IF(D21="","",SUM(D21:H21))</f>
        <v>27.560000000000002</v>
      </c>
      <c r="J21" s="97">
        <f>IF(D21="","",AVERAGE(D21:H21))</f>
        <v>5.5120000000000005</v>
      </c>
      <c r="L21" s="188" t="s">
        <v>48</v>
      </c>
      <c r="M21" s="189"/>
      <c r="N21" s="189"/>
      <c r="O21" s="189"/>
      <c r="P21" s="189"/>
      <c r="Q21" s="190"/>
    </row>
    <row r="22" spans="2:17" ht="9.9499999999999993" customHeight="1" thickBot="1">
      <c r="B22" s="100"/>
      <c r="C22" s="100"/>
      <c r="D22" s="100"/>
      <c r="E22" s="100"/>
      <c r="F22" s="100"/>
      <c r="G22" s="100"/>
      <c r="H22" s="100"/>
      <c r="I22" s="100"/>
      <c r="J22" s="100"/>
      <c r="L22" s="178" t="s">
        <v>34</v>
      </c>
      <c r="M22" s="179"/>
      <c r="N22" s="179"/>
      <c r="O22" s="179"/>
      <c r="P22" s="179"/>
      <c r="Q22" s="180"/>
    </row>
    <row r="23" spans="2:17" ht="23.25" customHeight="1">
      <c r="B23" s="182" t="s">
        <v>44</v>
      </c>
      <c r="C23" s="183"/>
      <c r="D23" s="183"/>
      <c r="E23" s="183"/>
      <c r="F23" s="183"/>
      <c r="G23" s="183"/>
      <c r="H23" s="183"/>
      <c r="I23" s="19"/>
      <c r="J23" s="20"/>
      <c r="L23" s="178" t="s">
        <v>35</v>
      </c>
      <c r="M23" s="179"/>
      <c r="N23" s="179"/>
      <c r="O23" s="179"/>
      <c r="P23" s="179"/>
      <c r="Q23" s="180"/>
    </row>
    <row r="24" spans="2:17" ht="23.25" customHeight="1">
      <c r="B24" s="202" t="s">
        <v>60</v>
      </c>
      <c r="C24" s="203"/>
      <c r="D24" s="204" t="s">
        <v>11</v>
      </c>
      <c r="E24" s="205"/>
      <c r="F24" s="205"/>
      <c r="G24" s="205"/>
      <c r="H24" s="205"/>
      <c r="I24" s="25" t="s">
        <v>9</v>
      </c>
      <c r="J24" s="75" t="s">
        <v>12</v>
      </c>
      <c r="L24" s="178" t="s">
        <v>36</v>
      </c>
      <c r="M24" s="179"/>
      <c r="N24" s="179"/>
      <c r="O24" s="179"/>
      <c r="P24" s="179"/>
      <c r="Q24" s="180"/>
    </row>
    <row r="25" spans="2:17" ht="20.100000000000001" customHeight="1">
      <c r="B25" s="197" t="s">
        <v>32</v>
      </c>
      <c r="C25" s="201"/>
      <c r="D25" s="67"/>
      <c r="E25" s="67"/>
      <c r="F25" s="67"/>
      <c r="G25" s="67"/>
      <c r="H25" s="68"/>
      <c r="I25" s="90" t="str">
        <f t="shared" ref="I25:I37" si="0">IF(D25="","",AVERAGE(D25:H25))</f>
        <v/>
      </c>
      <c r="J25" s="87">
        <v>100</v>
      </c>
      <c r="L25" s="178" t="s">
        <v>37</v>
      </c>
      <c r="M25" s="179"/>
      <c r="N25" s="179"/>
      <c r="O25" s="179"/>
      <c r="P25" s="179"/>
      <c r="Q25" s="180"/>
    </row>
    <row r="26" spans="2:17" ht="20.100000000000001" customHeight="1">
      <c r="B26" s="197" t="s">
        <v>13</v>
      </c>
      <c r="C26" s="198"/>
      <c r="D26" s="67"/>
      <c r="E26" s="67"/>
      <c r="F26" s="67"/>
      <c r="G26" s="67"/>
      <c r="H26" s="68"/>
      <c r="I26" s="90" t="str">
        <f t="shared" si="0"/>
        <v/>
      </c>
      <c r="J26" s="34">
        <v>100</v>
      </c>
      <c r="L26" s="178" t="s">
        <v>38</v>
      </c>
      <c r="M26" s="179"/>
      <c r="N26" s="179"/>
      <c r="O26" s="179"/>
      <c r="P26" s="179"/>
      <c r="Q26" s="180"/>
    </row>
    <row r="27" spans="2:17" ht="20.100000000000001" customHeight="1">
      <c r="B27" s="197" t="s">
        <v>14</v>
      </c>
      <c r="C27" s="198"/>
      <c r="D27" s="67"/>
      <c r="E27" s="67"/>
      <c r="F27" s="67"/>
      <c r="G27" s="67"/>
      <c r="H27" s="68"/>
      <c r="I27" s="90" t="str">
        <f t="shared" si="0"/>
        <v/>
      </c>
      <c r="J27" s="34">
        <v>100</v>
      </c>
      <c r="L27" s="178" t="s">
        <v>39</v>
      </c>
      <c r="M27" s="179"/>
      <c r="N27" s="179"/>
      <c r="O27" s="179"/>
      <c r="P27" s="179"/>
      <c r="Q27" s="180"/>
    </row>
    <row r="28" spans="2:17" ht="20.100000000000001" customHeight="1">
      <c r="B28" s="197" t="s">
        <v>15</v>
      </c>
      <c r="C28" s="198"/>
      <c r="D28" s="69">
        <v>100</v>
      </c>
      <c r="E28" s="69">
        <v>100</v>
      </c>
      <c r="F28" s="69">
        <v>100</v>
      </c>
      <c r="G28" s="69">
        <v>100</v>
      </c>
      <c r="H28" s="70">
        <v>100</v>
      </c>
      <c r="I28" s="90">
        <f t="shared" si="0"/>
        <v>100</v>
      </c>
      <c r="J28" s="35">
        <v>98</v>
      </c>
      <c r="K28" s="11"/>
      <c r="L28" s="178" t="s">
        <v>40</v>
      </c>
      <c r="M28" s="179"/>
      <c r="N28" s="179"/>
      <c r="O28" s="179"/>
      <c r="P28" s="179"/>
      <c r="Q28" s="180"/>
    </row>
    <row r="29" spans="2:17" ht="20.100000000000001" customHeight="1">
      <c r="B29" s="197" t="s">
        <v>16</v>
      </c>
      <c r="C29" s="198"/>
      <c r="D29" s="69">
        <v>90</v>
      </c>
      <c r="E29" s="69">
        <v>89</v>
      </c>
      <c r="F29" s="69">
        <v>90</v>
      </c>
      <c r="G29" s="69">
        <v>91</v>
      </c>
      <c r="H29" s="70">
        <v>90</v>
      </c>
      <c r="I29" s="90">
        <f t="shared" si="0"/>
        <v>90</v>
      </c>
      <c r="J29" s="35">
        <v>88</v>
      </c>
      <c r="L29" s="178" t="s">
        <v>41</v>
      </c>
      <c r="M29" s="179"/>
      <c r="N29" s="179"/>
      <c r="O29" s="179"/>
      <c r="P29" s="179"/>
      <c r="Q29" s="180"/>
    </row>
    <row r="30" spans="2:17" ht="20.100000000000001" customHeight="1" thickBot="1">
      <c r="B30" s="197" t="s">
        <v>17</v>
      </c>
      <c r="C30" s="198"/>
      <c r="D30" s="69">
        <v>79</v>
      </c>
      <c r="E30" s="69">
        <v>81</v>
      </c>
      <c r="F30" s="69">
        <v>80</v>
      </c>
      <c r="G30" s="69">
        <v>79</v>
      </c>
      <c r="H30" s="70">
        <v>80</v>
      </c>
      <c r="I30" s="90">
        <f t="shared" si="0"/>
        <v>79.8</v>
      </c>
      <c r="J30" s="35">
        <v>80</v>
      </c>
      <c r="L30" s="194"/>
      <c r="M30" s="195"/>
      <c r="N30" s="195"/>
      <c r="O30" s="195"/>
      <c r="P30" s="195"/>
      <c r="Q30" s="196"/>
    </row>
    <row r="31" spans="2:17" ht="20.100000000000001" customHeight="1">
      <c r="B31" s="197" t="s">
        <v>18</v>
      </c>
      <c r="C31" s="198"/>
      <c r="D31" s="69">
        <v>65</v>
      </c>
      <c r="E31" s="69">
        <v>65</v>
      </c>
      <c r="F31" s="69">
        <v>60</v>
      </c>
      <c r="G31" s="69">
        <v>63</v>
      </c>
      <c r="H31" s="70">
        <v>62</v>
      </c>
      <c r="I31" s="90">
        <f t="shared" si="0"/>
        <v>63</v>
      </c>
      <c r="J31" s="35">
        <v>61</v>
      </c>
      <c r="L31" s="188" t="s">
        <v>49</v>
      </c>
      <c r="M31" s="189"/>
      <c r="N31" s="189"/>
      <c r="O31" s="189"/>
      <c r="P31" s="189"/>
      <c r="Q31" s="190"/>
    </row>
    <row r="32" spans="2:17" ht="20.100000000000001" customHeight="1">
      <c r="B32" s="197" t="s">
        <v>19</v>
      </c>
      <c r="C32" s="198"/>
      <c r="D32" s="69">
        <v>39</v>
      </c>
      <c r="E32" s="69">
        <v>37</v>
      </c>
      <c r="F32" s="69">
        <v>35</v>
      </c>
      <c r="G32" s="69">
        <v>36</v>
      </c>
      <c r="H32" s="70">
        <v>32</v>
      </c>
      <c r="I32" s="90">
        <f t="shared" si="0"/>
        <v>35.799999999999997</v>
      </c>
      <c r="J32" s="35">
        <v>37</v>
      </c>
      <c r="L32" s="178" t="s">
        <v>50</v>
      </c>
      <c r="M32" s="179"/>
      <c r="N32" s="179"/>
      <c r="O32" s="179"/>
      <c r="P32" s="179"/>
      <c r="Q32" s="180"/>
    </row>
    <row r="33" spans="2:17" ht="20.100000000000001" customHeight="1">
      <c r="B33" s="197">
        <v>630</v>
      </c>
      <c r="C33" s="198"/>
      <c r="D33" s="69">
        <v>27</v>
      </c>
      <c r="E33" s="69">
        <v>29</v>
      </c>
      <c r="F33" s="69">
        <v>28</v>
      </c>
      <c r="G33" s="69">
        <v>27</v>
      </c>
      <c r="H33" s="70">
        <v>27</v>
      </c>
      <c r="I33" s="90">
        <f t="shared" si="0"/>
        <v>27.6</v>
      </c>
      <c r="J33" s="35">
        <v>28</v>
      </c>
      <c r="L33" s="178" t="s">
        <v>51</v>
      </c>
      <c r="M33" s="179"/>
      <c r="N33" s="179"/>
      <c r="O33" s="179"/>
      <c r="P33" s="179"/>
      <c r="Q33" s="180"/>
    </row>
    <row r="34" spans="2:17" ht="20.100000000000001" customHeight="1">
      <c r="B34" s="197">
        <v>315</v>
      </c>
      <c r="C34" s="198"/>
      <c r="D34" s="69">
        <v>17</v>
      </c>
      <c r="E34" s="69">
        <v>18</v>
      </c>
      <c r="F34" s="69">
        <v>17</v>
      </c>
      <c r="G34" s="69">
        <v>18</v>
      </c>
      <c r="H34" s="70">
        <v>17</v>
      </c>
      <c r="I34" s="90">
        <f t="shared" si="0"/>
        <v>17.399999999999999</v>
      </c>
      <c r="J34" s="35">
        <v>17</v>
      </c>
      <c r="L34" s="178" t="s">
        <v>52</v>
      </c>
      <c r="M34" s="179"/>
      <c r="N34" s="179"/>
      <c r="O34" s="179"/>
      <c r="P34" s="179"/>
      <c r="Q34" s="180"/>
    </row>
    <row r="35" spans="2:17" ht="20.100000000000001" customHeight="1">
      <c r="B35" s="197">
        <v>160</v>
      </c>
      <c r="C35" s="198"/>
      <c r="D35" s="71">
        <v>9.9</v>
      </c>
      <c r="E35" s="71">
        <v>10.7</v>
      </c>
      <c r="F35" s="71">
        <v>10.199999999999999</v>
      </c>
      <c r="G35" s="71">
        <v>10.1</v>
      </c>
      <c r="H35" s="72">
        <v>10.199999999999999</v>
      </c>
      <c r="I35" s="91">
        <f t="shared" si="0"/>
        <v>10.219999999999999</v>
      </c>
      <c r="J35" s="36">
        <v>9.8000000000000007</v>
      </c>
      <c r="L35" s="178" t="s">
        <v>53</v>
      </c>
      <c r="M35" s="179"/>
      <c r="N35" s="179"/>
      <c r="O35" s="179"/>
      <c r="P35" s="179"/>
      <c r="Q35" s="180"/>
    </row>
    <row r="36" spans="2:17" ht="20.100000000000001" customHeight="1" thickBot="1">
      <c r="B36" s="199">
        <v>80</v>
      </c>
      <c r="C36" s="200"/>
      <c r="D36" s="73">
        <v>6.4</v>
      </c>
      <c r="E36" s="73">
        <v>6.8</v>
      </c>
      <c r="F36" s="73">
        <v>6.5</v>
      </c>
      <c r="G36" s="73">
        <v>6.4</v>
      </c>
      <c r="H36" s="74">
        <v>6.4</v>
      </c>
      <c r="I36" s="92">
        <f t="shared" si="0"/>
        <v>6.5</v>
      </c>
      <c r="J36" s="37">
        <v>6.4</v>
      </c>
      <c r="L36" s="178" t="s">
        <v>54</v>
      </c>
      <c r="M36" s="179"/>
      <c r="N36" s="179"/>
      <c r="O36" s="179"/>
      <c r="P36" s="179"/>
      <c r="Q36" s="180"/>
    </row>
    <row r="37" spans="2:17" ht="23.25" customHeight="1" thickTop="1" thickBot="1">
      <c r="B37" s="176" t="s">
        <v>61</v>
      </c>
      <c r="C37" s="177"/>
      <c r="D37" s="78">
        <v>62</v>
      </c>
      <c r="E37" s="78">
        <v>61</v>
      </c>
      <c r="F37" s="78">
        <v>60</v>
      </c>
      <c r="G37" s="78">
        <v>60</v>
      </c>
      <c r="H37" s="79">
        <v>62</v>
      </c>
      <c r="I37" s="93">
        <f t="shared" si="0"/>
        <v>61</v>
      </c>
      <c r="J37" s="77"/>
      <c r="L37" s="178" t="s">
        <v>55</v>
      </c>
      <c r="M37" s="179"/>
      <c r="N37" s="179"/>
      <c r="O37" s="179"/>
      <c r="P37" s="179"/>
      <c r="Q37" s="180"/>
    </row>
    <row r="38" spans="2:17" ht="9.9499999999999993" customHeight="1" thickBot="1">
      <c r="B38" s="106"/>
      <c r="C38" s="107"/>
      <c r="D38" s="108"/>
      <c r="E38" s="108"/>
      <c r="F38" s="108"/>
      <c r="G38" s="108"/>
      <c r="H38" s="108"/>
      <c r="I38" s="109"/>
      <c r="J38" s="108"/>
      <c r="L38" s="178" t="s">
        <v>56</v>
      </c>
      <c r="M38" s="179"/>
      <c r="N38" s="179"/>
      <c r="O38" s="179"/>
      <c r="P38" s="179"/>
      <c r="Q38" s="180"/>
    </row>
    <row r="39" spans="2:17" ht="23.25" customHeight="1">
      <c r="B39" s="182" t="s">
        <v>78</v>
      </c>
      <c r="C39" s="183"/>
      <c r="D39" s="183"/>
      <c r="E39" s="183"/>
      <c r="F39" s="183"/>
      <c r="G39" s="183"/>
      <c r="H39" s="183"/>
      <c r="I39" s="183"/>
      <c r="J39" s="184"/>
      <c r="L39" s="178" t="s">
        <v>57</v>
      </c>
      <c r="M39" s="179"/>
      <c r="N39" s="179"/>
      <c r="O39" s="179"/>
      <c r="P39" s="179"/>
      <c r="Q39" s="180"/>
    </row>
    <row r="40" spans="2:17" ht="20.100000000000001" customHeight="1">
      <c r="B40" s="135"/>
      <c r="C40" s="136" t="s">
        <v>95</v>
      </c>
      <c r="D40" s="111"/>
      <c r="E40" s="111"/>
      <c r="F40" s="111"/>
      <c r="G40" s="137"/>
      <c r="H40" s="9" t="s">
        <v>20</v>
      </c>
      <c r="I40" s="9" t="s">
        <v>21</v>
      </c>
      <c r="J40" s="13" t="s">
        <v>22</v>
      </c>
      <c r="L40" s="178" t="s">
        <v>58</v>
      </c>
      <c r="M40" s="179"/>
      <c r="N40" s="179"/>
      <c r="O40" s="179"/>
      <c r="P40" s="179"/>
      <c r="Q40" s="180"/>
    </row>
    <row r="41" spans="2:17" ht="20.100000000000001" customHeight="1">
      <c r="B41" s="83" t="str">
        <f>IF($F$8="","",$F$8)</f>
        <v/>
      </c>
      <c r="C41" s="84" t="str">
        <f>IF(G3="ACP Density","THREE REMAINING DENSITY TESTS","")</f>
        <v/>
      </c>
      <c r="D41" s="84"/>
      <c r="E41" s="84"/>
      <c r="F41" s="84"/>
      <c r="G41" s="85"/>
      <c r="H41" s="80"/>
      <c r="I41" s="80"/>
      <c r="J41" s="86"/>
      <c r="L41" s="178" t="s">
        <v>59</v>
      </c>
      <c r="M41" s="179"/>
      <c r="N41" s="179"/>
      <c r="O41" s="179"/>
      <c r="P41" s="179"/>
      <c r="Q41" s="180"/>
    </row>
    <row r="42" spans="2:17" ht="20.100000000000001" customHeight="1" thickBot="1">
      <c r="B42" s="83" t="str">
        <f>IF($F$8="","",$F$8)</f>
        <v/>
      </c>
      <c r="C42" s="84" t="str">
        <f>IF(G3="Asphalt Content","THREE REMAINING LOT ASPHALT CONTENT TESTS","")</f>
        <v>THREE REMAINING LOT ASPHALT CONTENT TESTS</v>
      </c>
      <c r="D42" s="84"/>
      <c r="E42" s="84"/>
      <c r="F42" s="84"/>
      <c r="G42" s="85"/>
      <c r="H42" s="40">
        <v>4.9800000000000004</v>
      </c>
      <c r="I42" s="40">
        <v>5.35</v>
      </c>
      <c r="J42" s="41">
        <v>5.37</v>
      </c>
      <c r="L42" s="185"/>
      <c r="M42" s="186"/>
      <c r="N42" s="186"/>
      <c r="O42" s="186"/>
      <c r="P42" s="186"/>
      <c r="Q42" s="187"/>
    </row>
    <row r="43" spans="2:17" ht="20.100000000000001" customHeight="1">
      <c r="B43" s="110" t="s">
        <v>83</v>
      </c>
      <c r="C43" s="111"/>
      <c r="D43" s="111"/>
      <c r="E43" s="111"/>
      <c r="F43" s="112"/>
      <c r="G43" s="111"/>
      <c r="H43" s="113" t="s">
        <v>80</v>
      </c>
      <c r="I43" s="114" t="s">
        <v>79</v>
      </c>
      <c r="J43" s="42" t="str">
        <f>IF(H41="","",IF($G$3="ACP Density",((H41+I41+J41+I17)/8),""))</f>
        <v/>
      </c>
      <c r="L43" s="188" t="s">
        <v>76</v>
      </c>
      <c r="M43" s="189"/>
      <c r="N43" s="189"/>
      <c r="O43" s="189"/>
      <c r="P43" s="189"/>
      <c r="Q43" s="190"/>
    </row>
    <row r="44" spans="2:17" ht="20.100000000000001" customHeight="1">
      <c r="B44" s="110" t="s">
        <v>84</v>
      </c>
      <c r="C44" s="111"/>
      <c r="D44" s="111"/>
      <c r="E44" s="111"/>
      <c r="F44" s="112"/>
      <c r="G44" s="111"/>
      <c r="H44" s="113" t="s">
        <v>81</v>
      </c>
      <c r="I44" s="114" t="s">
        <v>63</v>
      </c>
      <c r="J44" s="43">
        <f>IF(H42="","",IF($G$3="Asphalt Content",((H42+I42+J42+I21)/8),""))</f>
        <v>5.4075000000000006</v>
      </c>
      <c r="L44" s="191" t="s">
        <v>77</v>
      </c>
      <c r="M44" s="192"/>
      <c r="N44" s="192"/>
      <c r="O44" s="192"/>
      <c r="P44" s="192"/>
      <c r="Q44" s="193"/>
    </row>
    <row r="45" spans="2:17" ht="20.100000000000001" customHeight="1">
      <c r="B45" s="110" t="s">
        <v>23</v>
      </c>
      <c r="C45" s="111"/>
      <c r="D45" s="111"/>
      <c r="E45" s="111"/>
      <c r="F45" s="111"/>
      <c r="G45" s="111"/>
      <c r="H45" s="111"/>
      <c r="I45" s="114" t="s">
        <v>63</v>
      </c>
      <c r="J45" s="41">
        <v>5.8</v>
      </c>
      <c r="K45" s="12"/>
      <c r="L45" s="191"/>
      <c r="M45" s="192"/>
      <c r="N45" s="192"/>
      <c r="O45" s="192"/>
      <c r="P45" s="192"/>
      <c r="Q45" s="193"/>
    </row>
    <row r="46" spans="2:17" ht="20.100000000000001" customHeight="1">
      <c r="B46" s="110" t="s">
        <v>24</v>
      </c>
      <c r="C46" s="111"/>
      <c r="D46" s="111"/>
      <c r="E46" s="111"/>
      <c r="F46" s="111"/>
      <c r="G46" s="111"/>
      <c r="H46" s="113" t="s">
        <v>25</v>
      </c>
      <c r="I46" s="114" t="s">
        <v>63</v>
      </c>
      <c r="J46" s="43">
        <f>IF(J44="","",IF($G$3="Asphalt Content",J45-J44,""))</f>
        <v>0.39249999999999918</v>
      </c>
      <c r="L46" s="178" t="s">
        <v>51</v>
      </c>
      <c r="M46" s="179"/>
      <c r="N46" s="179"/>
      <c r="O46" s="179"/>
      <c r="P46" s="179"/>
      <c r="Q46" s="180"/>
    </row>
    <row r="47" spans="2:17" ht="20.100000000000001" customHeight="1" thickBot="1">
      <c r="B47" s="110" t="s">
        <v>86</v>
      </c>
      <c r="C47" s="111"/>
      <c r="D47" s="111"/>
      <c r="E47" s="111"/>
      <c r="F47" s="111"/>
      <c r="G47" s="111"/>
      <c r="H47" s="113" t="s">
        <v>26</v>
      </c>
      <c r="I47" s="114" t="s">
        <v>63</v>
      </c>
      <c r="J47" s="44" t="str">
        <f>IF(G3="ACP Density",100*J43/E16,"")</f>
        <v/>
      </c>
      <c r="L47" s="194" t="s">
        <v>52</v>
      </c>
      <c r="M47" s="195"/>
      <c r="N47" s="195"/>
      <c r="O47" s="195"/>
      <c r="P47" s="195"/>
      <c r="Q47" s="196"/>
    </row>
    <row r="48" spans="2:17" ht="20.100000000000001" customHeight="1">
      <c r="B48" s="110" t="s">
        <v>62</v>
      </c>
      <c r="C48" s="111"/>
      <c r="D48" s="111"/>
      <c r="E48" s="111"/>
      <c r="F48" s="111"/>
      <c r="G48" s="115"/>
      <c r="H48" s="113" t="s">
        <v>27</v>
      </c>
      <c r="I48" s="114" t="s">
        <v>64</v>
      </c>
      <c r="J48" s="45">
        <v>-2</v>
      </c>
      <c r="L48" t="s">
        <v>82</v>
      </c>
    </row>
    <row r="49" spans="2:18" ht="20.100000000000001" customHeight="1">
      <c r="B49" s="110" t="s">
        <v>28</v>
      </c>
      <c r="C49" s="111"/>
      <c r="D49" s="111"/>
      <c r="E49" s="111"/>
      <c r="F49" s="111"/>
      <c r="G49" s="111"/>
      <c r="H49" s="111"/>
      <c r="I49" s="114" t="s">
        <v>65</v>
      </c>
      <c r="J49" s="46">
        <v>3140.2</v>
      </c>
      <c r="L49" t="s">
        <v>71</v>
      </c>
    </row>
    <row r="50" spans="2:18" ht="20.100000000000001" customHeight="1" thickBot="1">
      <c r="B50" s="116" t="s">
        <v>29</v>
      </c>
      <c r="C50" s="117"/>
      <c r="D50" s="117"/>
      <c r="E50" s="117"/>
      <c r="F50" s="117"/>
      <c r="G50" s="117"/>
      <c r="H50" s="118" t="s">
        <v>30</v>
      </c>
      <c r="I50" s="119" t="s">
        <v>66</v>
      </c>
      <c r="J50" s="47">
        <f>IF(J49="","",J49*J48)</f>
        <v>-6280.4</v>
      </c>
      <c r="L50" s="15" t="s">
        <v>70</v>
      </c>
    </row>
    <row r="51" spans="2:18" ht="11.1" customHeight="1" thickBot="1">
      <c r="B51" s="120"/>
      <c r="C51" s="121"/>
      <c r="D51" s="121"/>
      <c r="E51" s="121"/>
      <c r="F51" s="121"/>
      <c r="G51" s="121"/>
      <c r="H51" s="122"/>
      <c r="I51" s="122"/>
      <c r="J51" s="14"/>
      <c r="K51" s="181" t="s">
        <v>72</v>
      </c>
      <c r="L51" s="161" t="s">
        <v>73</v>
      </c>
      <c r="M51" s="161"/>
      <c r="N51" s="161"/>
      <c r="O51" s="161"/>
      <c r="P51" s="161"/>
      <c r="Q51" s="161"/>
      <c r="R51" s="161"/>
    </row>
    <row r="52" spans="2:18" ht="23.25" customHeight="1">
      <c r="B52" s="48" t="s">
        <v>90</v>
      </c>
      <c r="C52" s="49"/>
      <c r="D52" s="49"/>
      <c r="E52" s="49"/>
      <c r="F52" s="49"/>
      <c r="G52" s="49"/>
      <c r="H52" s="49"/>
      <c r="I52" s="49"/>
      <c r="J52" s="50"/>
      <c r="K52" s="181"/>
      <c r="L52" s="161"/>
      <c r="M52" s="161"/>
      <c r="N52" s="161"/>
      <c r="O52" s="161"/>
      <c r="P52" s="161"/>
      <c r="Q52" s="161"/>
      <c r="R52" s="161"/>
    </row>
    <row r="53" spans="2:18" ht="23.25" customHeight="1" thickBot="1">
      <c r="B53" s="123" t="s">
        <v>68</v>
      </c>
      <c r="C53" s="121"/>
      <c r="D53" s="157" t="s">
        <v>100</v>
      </c>
      <c r="E53" s="157"/>
      <c r="F53" s="157"/>
      <c r="G53" s="157" t="s">
        <v>99</v>
      </c>
      <c r="H53" s="157"/>
      <c r="I53" s="158" t="s">
        <v>69</v>
      </c>
      <c r="J53" s="159"/>
      <c r="L53" s="161"/>
      <c r="M53" s="161"/>
      <c r="N53" s="161"/>
      <c r="O53" s="161"/>
      <c r="P53" s="161"/>
      <c r="Q53" s="161"/>
      <c r="R53" s="161"/>
    </row>
    <row r="54" spans="2:18" ht="20.100000000000001" customHeight="1">
      <c r="B54" s="152" t="s">
        <v>101</v>
      </c>
      <c r="C54" s="168" t="s">
        <v>120</v>
      </c>
      <c r="D54" s="168"/>
      <c r="E54" s="168"/>
      <c r="F54" s="168"/>
      <c r="G54" s="168"/>
      <c r="H54" s="168"/>
      <c r="I54" s="168"/>
      <c r="J54" s="169"/>
      <c r="L54" s="160" t="s">
        <v>74</v>
      </c>
      <c r="M54" s="160"/>
      <c r="N54" s="160"/>
      <c r="O54" s="160"/>
      <c r="P54" s="160"/>
      <c r="Q54" s="160"/>
      <c r="R54" s="160"/>
    </row>
    <row r="55" spans="2:18" ht="20.100000000000001" customHeight="1">
      <c r="B55" s="150"/>
      <c r="C55" s="171"/>
      <c r="D55" s="171"/>
      <c r="E55" s="171"/>
      <c r="F55" s="171"/>
      <c r="G55" s="171"/>
      <c r="H55" s="171"/>
      <c r="I55" s="171"/>
      <c r="J55" s="172"/>
      <c r="L55" s="160"/>
      <c r="M55" s="160"/>
      <c r="N55" s="160"/>
      <c r="O55" s="160"/>
      <c r="P55" s="160"/>
      <c r="Q55" s="160"/>
      <c r="R55" s="160"/>
    </row>
    <row r="56" spans="2:18" ht="20.100000000000001" customHeight="1">
      <c r="B56" s="151"/>
      <c r="C56" s="174"/>
      <c r="D56" s="174"/>
      <c r="E56" s="174"/>
      <c r="F56" s="174"/>
      <c r="G56" s="174"/>
      <c r="H56" s="174"/>
      <c r="I56" s="174"/>
      <c r="J56" s="175"/>
      <c r="L56" s="161" t="s">
        <v>75</v>
      </c>
      <c r="M56" s="161"/>
      <c r="N56" s="161"/>
      <c r="O56" s="161"/>
      <c r="P56" s="161"/>
      <c r="Q56" s="161"/>
      <c r="R56" s="161"/>
    </row>
    <row r="57" spans="2:18" ht="15" customHeight="1">
      <c r="B57" s="124"/>
      <c r="C57" s="125"/>
      <c r="D57" s="126"/>
      <c r="E57" s="126"/>
      <c r="F57" s="126"/>
      <c r="G57" s="126"/>
      <c r="H57" s="126"/>
      <c r="I57" s="126"/>
      <c r="J57" s="127" t="s">
        <v>110</v>
      </c>
      <c r="L57" s="161"/>
      <c r="M57" s="161"/>
      <c r="N57" s="161"/>
      <c r="O57" s="161"/>
      <c r="P57" s="161"/>
      <c r="Q57" s="161"/>
      <c r="R57" s="161"/>
    </row>
    <row r="58" spans="2:18" ht="23.45" customHeight="1" thickBot="1">
      <c r="B58" s="162"/>
      <c r="C58" s="163"/>
      <c r="D58" s="128"/>
      <c r="E58" s="164"/>
      <c r="F58" s="164"/>
      <c r="G58" s="128"/>
      <c r="H58" s="165"/>
      <c r="I58" s="165"/>
      <c r="J58" s="166"/>
    </row>
    <row r="59" spans="2:18" ht="23.45" customHeight="1" thickBot="1">
      <c r="B59" s="153" t="s">
        <v>3</v>
      </c>
      <c r="C59" s="154"/>
      <c r="D59" s="129"/>
      <c r="E59" s="154" t="s">
        <v>4</v>
      </c>
      <c r="F59" s="154"/>
      <c r="G59" s="129"/>
      <c r="H59" s="155" t="s">
        <v>31</v>
      </c>
      <c r="I59" s="155"/>
      <c r="J59" s="156"/>
    </row>
    <row r="60" spans="2:18" ht="23.45" customHeight="1">
      <c r="B60" s="130" t="s">
        <v>119</v>
      </c>
      <c r="C60" s="128"/>
      <c r="D60" s="128"/>
      <c r="E60" s="128"/>
      <c r="F60" s="128"/>
      <c r="G60" s="131"/>
      <c r="H60" s="128"/>
      <c r="I60" s="128"/>
      <c r="J60" s="132" t="s">
        <v>111</v>
      </c>
    </row>
    <row r="61" spans="2:18" ht="23.45" customHeight="1">
      <c r="C61" s="3"/>
      <c r="D61" s="3"/>
      <c r="E61" s="3"/>
      <c r="F61" s="3"/>
      <c r="G61" s="3"/>
      <c r="H61" s="3"/>
      <c r="I61" s="3"/>
      <c r="K61" s="18"/>
    </row>
    <row r="62" spans="2:18" ht="23.45" customHeight="1">
      <c r="D62" s="4"/>
      <c r="G62" s="4"/>
    </row>
    <row r="63" spans="2:18">
      <c r="D63" s="2"/>
      <c r="G63" s="2"/>
    </row>
  </sheetData>
  <sheetProtection sheet="1" objects="1" scenarios="1" selectLockedCells="1" selectUnlockedCells="1"/>
  <mergeCells count="92">
    <mergeCell ref="L21:Q21"/>
    <mergeCell ref="L22:Q22"/>
    <mergeCell ref="L23:Q23"/>
    <mergeCell ref="L24:Q24"/>
    <mergeCell ref="L51:R53"/>
    <mergeCell ref="L32:Q32"/>
    <mergeCell ref="L33:Q33"/>
    <mergeCell ref="L34:Q34"/>
    <mergeCell ref="L35:Q35"/>
    <mergeCell ref="L43:Q43"/>
    <mergeCell ref="L44:Q44"/>
    <mergeCell ref="L46:Q46"/>
    <mergeCell ref="L47:Q47"/>
    <mergeCell ref="L42:Q42"/>
    <mergeCell ref="L40:Q40"/>
    <mergeCell ref="L41:Q41"/>
    <mergeCell ref="L39:Q39"/>
    <mergeCell ref="L3:Q4"/>
    <mergeCell ref="L5:Q5"/>
    <mergeCell ref="L15:Q16"/>
    <mergeCell ref="B58:C58"/>
    <mergeCell ref="E58:F58"/>
    <mergeCell ref="B23:H23"/>
    <mergeCell ref="D24:H24"/>
    <mergeCell ref="B24:C24"/>
    <mergeCell ref="B16:D16"/>
    <mergeCell ref="K51:K52"/>
    <mergeCell ref="B13:C13"/>
    <mergeCell ref="D3:F6"/>
    <mergeCell ref="B26:C26"/>
    <mergeCell ref="B27:C27"/>
    <mergeCell ref="B29:C29"/>
    <mergeCell ref="B30:C30"/>
    <mergeCell ref="H59:J59"/>
    <mergeCell ref="B59:C59"/>
    <mergeCell ref="H58:J58"/>
    <mergeCell ref="E59:F59"/>
    <mergeCell ref="B36:C36"/>
    <mergeCell ref="B39:J39"/>
    <mergeCell ref="B35:C35"/>
    <mergeCell ref="B37:C37"/>
    <mergeCell ref="B31:C31"/>
    <mergeCell ref="B32:C32"/>
    <mergeCell ref="B33:C33"/>
    <mergeCell ref="B34:C34"/>
    <mergeCell ref="C54:J56"/>
    <mergeCell ref="D2:J2"/>
    <mergeCell ref="B11:C11"/>
    <mergeCell ref="B15:H15"/>
    <mergeCell ref="C7:D7"/>
    <mergeCell ref="C8:D8"/>
    <mergeCell ref="C9:D9"/>
    <mergeCell ref="B2:C6"/>
    <mergeCell ref="B12:C12"/>
    <mergeCell ref="G3:H6"/>
    <mergeCell ref="I3:I6"/>
    <mergeCell ref="E9:F9"/>
    <mergeCell ref="G9:H9"/>
    <mergeCell ref="L20:Q20"/>
    <mergeCell ref="L19:Q19"/>
    <mergeCell ref="F16:H16"/>
    <mergeCell ref="B20:D20"/>
    <mergeCell ref="F20:H20"/>
    <mergeCell ref="L18:Q18"/>
    <mergeCell ref="B28:C28"/>
    <mergeCell ref="B17:C17"/>
    <mergeCell ref="B19:H19"/>
    <mergeCell ref="B21:C21"/>
    <mergeCell ref="B25:C25"/>
    <mergeCell ref="L6:Q6"/>
    <mergeCell ref="L7:Q7"/>
    <mergeCell ref="L8:Q8"/>
    <mergeCell ref="L13:O13"/>
    <mergeCell ref="L17:Q17"/>
    <mergeCell ref="L12:O12"/>
    <mergeCell ref="L11:O11"/>
    <mergeCell ref="L56:R57"/>
    <mergeCell ref="I53:J53"/>
    <mergeCell ref="G53:H53"/>
    <mergeCell ref="D53:F53"/>
    <mergeCell ref="L25:Q25"/>
    <mergeCell ref="L26:Q26"/>
    <mergeCell ref="L27:Q27"/>
    <mergeCell ref="L28:Q28"/>
    <mergeCell ref="L30:Q30"/>
    <mergeCell ref="L45:Q45"/>
    <mergeCell ref="L31:Q31"/>
    <mergeCell ref="L29:Q29"/>
    <mergeCell ref="L54:R55"/>
    <mergeCell ref="L36:Q36"/>
    <mergeCell ref="L37:Q37"/>
    <mergeCell ref="L38:Q38"/>
  </mergeCells>
  <phoneticPr fontId="11" type="noConversion"/>
  <dataValidations count="5">
    <dataValidation type="decimal" allowBlank="1" showInputMessage="1" sqref="L15:Q16 L17:L47 L3:Q4 L5:L8">
      <formula1>111</formula1>
      <formula2>222</formula2>
    </dataValidation>
    <dataValidation type="list" allowBlank="1" showInputMessage="1" showErrorMessage="1" sqref="B23:H23">
      <formula1>$L$17:$L$19</formula1>
    </dataValidation>
    <dataValidation type="list" allowBlank="1" showInputMessage="1" sqref="G3:H6">
      <formula1>$L$22:$L$30</formula1>
    </dataValidation>
    <dataValidation type="list" allowBlank="1" showInputMessage="1" sqref="I3:I6">
      <formula1>$L$32:$L$42</formula1>
    </dataValidation>
    <dataValidation type="list" allowBlank="1" showInputMessage="1" showErrorMessage="1" sqref="J9">
      <formula1>$L$5:$L$8</formula1>
    </dataValidation>
  </dataValidations>
  <printOptions horizontalCentered="1" verticalCentered="1"/>
  <pageMargins left="0" right="0" top="0" bottom="0" header="0.5" footer="0.5"/>
  <pageSetup scale="64"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omments xmlns="a04163c6-b68e-4c40-8e35-707a7d4f43a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D47C6956255BB488C429F2738D5E021" ma:contentTypeVersion="1" ma:contentTypeDescription="Create a new document." ma:contentTypeScope="" ma:versionID="9a7b65e7a4d29de318a9871217b925cd">
  <xsd:schema xmlns:xsd="http://www.w3.org/2001/XMLSchema" xmlns:xs="http://www.w3.org/2001/XMLSchema" xmlns:p="http://schemas.microsoft.com/office/2006/metadata/properties" xmlns:ns2="a04163c6-b68e-4c40-8e35-707a7d4f43a0" targetNamespace="http://schemas.microsoft.com/office/2006/metadata/properties" ma:root="true" ma:fieldsID="28ef0450c266b0ada69a966285327ddd" ns2:_="">
    <xsd:import namespace="a04163c6-b68e-4c40-8e35-707a7d4f43a0"/>
    <xsd:element name="properties">
      <xsd:complexType>
        <xsd:sequence>
          <xsd:element name="documentManagement">
            <xsd:complexType>
              <xsd:all>
                <xsd:element ref="ns2: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4163c6-b68e-4c40-8e35-707a7d4f43a0" elementFormDefault="qualified">
    <xsd:import namespace="http://schemas.microsoft.com/office/2006/documentManagement/types"/>
    <xsd:import namespace="http://schemas.microsoft.com/office/infopath/2007/PartnerControls"/>
    <xsd:element name="Comments" ma:index="8" nillable="true" ma:displayName="Comments" ma:description="Comments (protected sheet - yes/no, spell check capability etc. )" ma:internalName="Comment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E2B79B-E495-466B-A9BB-1B9A391B7D5D}">
  <ds:schemaRefs>
    <ds:schemaRef ds:uri="http://schemas.microsoft.com/sharepoint/v3/contenttype/forms"/>
  </ds:schemaRefs>
</ds:datastoreItem>
</file>

<file path=customXml/itemProps2.xml><?xml version="1.0" encoding="utf-8"?>
<ds:datastoreItem xmlns:ds="http://schemas.openxmlformats.org/officeDocument/2006/customXml" ds:itemID="{8FA9A1C7-45F6-4BD6-9254-3CC91DEBD425}">
  <ds:schemaRefs>
    <ds:schemaRef ds:uri="http://schemas.microsoft.com/office/infopath/2007/PartnerControls"/>
    <ds:schemaRef ds:uri="http://www.w3.org/XML/1998/namespace"/>
    <ds:schemaRef ds:uri="http://schemas.microsoft.com/office/2006/documentManagement/types"/>
    <ds:schemaRef ds:uri="http://schemas.microsoft.com/office/2006/metadata/properties"/>
    <ds:schemaRef ds:uri="http://purl.org/dc/terms/"/>
    <ds:schemaRef ds:uri="http://purl.org/dc/elements/1.1/"/>
    <ds:schemaRef ds:uri="http://schemas.openxmlformats.org/package/2006/metadata/core-properties"/>
    <ds:schemaRef ds:uri="a04163c6-b68e-4c40-8e35-707a7d4f43a0"/>
    <ds:schemaRef ds:uri="http://purl.org/dc/dcmitype/"/>
  </ds:schemaRefs>
</ds:datastoreItem>
</file>

<file path=customXml/itemProps3.xml><?xml version="1.0" encoding="utf-8"?>
<ds:datastoreItem xmlns:ds="http://schemas.openxmlformats.org/officeDocument/2006/customXml" ds:itemID="{FB15A652-1C8A-4D14-BB68-953BE4EEC2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4163c6-b68e-4c40-8e35-707a7d4f43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APPEAL (blank)</vt:lpstr>
      <vt:lpstr>APPEAL Density (MAT 6-92)</vt:lpstr>
      <vt:lpstr>APPEAL AC (MAT 6-92)</vt:lpstr>
      <vt:lpstr>'APPEAL (blank)'!Print_Area</vt:lpstr>
      <vt:lpstr>'APPEAL AC (MAT 6-92)'!Print_Area</vt:lpstr>
      <vt:lpstr>'APPEAL Density (MAT 6-92)'!Print_Area</vt:lpstr>
    </vt:vector>
  </TitlesOfParts>
  <Company>Alberta Transportation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B.16 Appeal Test Results</dc:title>
  <dc:creator>DHEATH</dc:creator>
  <cp:lastModifiedBy>evhen.dytyniak</cp:lastModifiedBy>
  <cp:lastPrinted>2013-11-27T15:40:22Z</cp:lastPrinted>
  <dcterms:created xsi:type="dcterms:W3CDTF">2004-10-29T14:49:36Z</dcterms:created>
  <dcterms:modified xsi:type="dcterms:W3CDTF">2014-04-09T21:33:57Z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0x0101001D47C6956255BB488C429F2738D5E021</vt:lpwstr>
  </property>
</Properties>
</file>